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Orikomi-NAS\社内共有\▲伝票発行▲\提出＆連動7.9月～（作成中）\"/>
    </mc:Choice>
  </mc:AlternateContent>
  <xr:revisionPtr revIDLastSave="0" documentId="13_ncr:1_{ABA5A435-223C-4FE6-B80F-4B681FD0C2B2}" xr6:coauthVersionLast="47" xr6:coauthVersionMax="47" xr10:uidLastSave="{00000000-0000-0000-0000-000000000000}"/>
  <bookViews>
    <workbookView xWindow="-120" yWindow="-120" windowWidth="29040" windowHeight="15720" activeTab="3" xr2:uid="{00000000-000D-0000-FFFF-FFFF00000000}"/>
  </bookViews>
  <sheets>
    <sheet name="表紙" sheetId="22" r:id="rId1"/>
    <sheet name="ご案内" sheetId="23" r:id="rId2"/>
    <sheet name="料金" sheetId="2" r:id="rId3"/>
    <sheet name="新潟市" sheetId="3" r:id="rId4"/>
    <sheet name="下越１" sheetId="21" r:id="rId5"/>
    <sheet name="下越２" sheetId="5" r:id="rId6"/>
    <sheet name="中越１" sheetId="6" r:id="rId7"/>
    <sheet name="中越２" sheetId="7" r:id="rId8"/>
    <sheet name="上越" sheetId="8" r:id="rId9"/>
    <sheet name="合計" sheetId="14" r:id="rId10"/>
  </sheets>
  <definedNames>
    <definedName name="_xlnm.Print_Area" localSheetId="4">下越１!$B$3:$O$41</definedName>
    <definedName name="_xlnm.Print_Area" localSheetId="5">下越２!$B$3:$O$41</definedName>
    <definedName name="_xlnm.Print_Area" localSheetId="8">上越!$B$3:$O$41</definedName>
    <definedName name="_xlnm.Print_Area" localSheetId="3">新潟市!$B$3:$O$41</definedName>
    <definedName name="_xlnm.Print_Area" localSheetId="6">中越１!$B$3:$O$41</definedName>
    <definedName name="_xlnm.Print_Area" localSheetId="7">中越２!$B$3:$O$41</definedName>
    <definedName name="_xlnm.Print_Area" localSheetId="0">表紙!$A$3:$P$40</definedName>
    <definedName name="_xlnm.Print_Area" localSheetId="2">料金!$A$1:$S$25</definedName>
  </definedNames>
  <calcPr calcId="191029"/>
  <customWorkbookViews>
    <customWorkbookView name="FMV-USER - 個人用ビュー" guid="{5C72CF21-BE65-11D5-936B-0000F497F8AE}" mergeInterval="0" personalView="1" maximized="1" windowWidth="1020" windowHeight="580" activeSheetId="4"/>
  </customWorkbookViews>
</workbook>
</file>

<file path=xl/calcChain.xml><?xml version="1.0" encoding="utf-8"?>
<calcChain xmlns="http://schemas.openxmlformats.org/spreadsheetml/2006/main">
  <c r="H15" i="14" l="1"/>
  <c r="I15" i="14"/>
  <c r="O35" i="6"/>
  <c r="J31" i="5"/>
  <c r="O30" i="21"/>
  <c r="O36" i="8"/>
  <c r="O26" i="8"/>
  <c r="E17" i="5"/>
  <c r="E22" i="21"/>
  <c r="I7" i="14"/>
  <c r="D22" i="21"/>
  <c r="N30" i="21"/>
  <c r="I14" i="14"/>
  <c r="C14" i="14" s="1"/>
  <c r="N27" i="3"/>
  <c r="I28" i="14"/>
  <c r="F28" i="14"/>
  <c r="D32" i="7"/>
  <c r="C28" i="14" l="1"/>
  <c r="I6" i="14"/>
  <c r="O37" i="7"/>
  <c r="E30" i="6"/>
  <c r="J18" i="6"/>
  <c r="O39" i="5"/>
  <c r="D32" i="14" l="1"/>
  <c r="D15" i="21" l="1"/>
  <c r="E15" i="21"/>
  <c r="E10" i="21" l="1"/>
  <c r="J12" i="21"/>
  <c r="O27" i="3" l="1"/>
  <c r="E38" i="3"/>
  <c r="J27" i="7" l="1"/>
  <c r="J36" i="7"/>
  <c r="E10" i="3"/>
  <c r="I39" i="14" l="1"/>
  <c r="I38" i="14"/>
  <c r="I29" i="14"/>
  <c r="C29" i="14" s="1"/>
  <c r="I13" i="14" l="1"/>
  <c r="C13" i="14" s="1"/>
  <c r="F22" i="14" l="1"/>
  <c r="J16" i="5" l="1"/>
  <c r="N36" i="8" l="1"/>
  <c r="N26" i="8"/>
  <c r="J28" i="3" l="1"/>
  <c r="O28" i="3" s="1"/>
  <c r="E30" i="3" l="1"/>
  <c r="E39" i="3" s="1"/>
  <c r="D38" i="3" l="1"/>
  <c r="D30" i="3"/>
  <c r="D39" i="3" l="1"/>
  <c r="I30" i="14"/>
  <c r="I22" i="14"/>
  <c r="C22" i="14" s="1"/>
  <c r="I18" i="14" l="1"/>
  <c r="I17" i="14"/>
  <c r="F18" i="14"/>
  <c r="F17" i="14"/>
  <c r="I27" i="14" l="1"/>
  <c r="I31" i="14"/>
  <c r="I24" i="14" l="1"/>
  <c r="F24" i="14"/>
  <c r="I19" i="14" l="1"/>
  <c r="I8" i="14"/>
  <c r="F19" i="14"/>
  <c r="F21" i="14" l="1"/>
  <c r="I21" i="14"/>
  <c r="I10" i="14"/>
  <c r="F10" i="14"/>
  <c r="I12" i="21"/>
  <c r="I39" i="5"/>
  <c r="I31" i="5"/>
  <c r="C39" i="14"/>
  <c r="I35" i="14"/>
  <c r="C35" i="14" s="1"/>
  <c r="J25" i="8"/>
  <c r="I25" i="8"/>
  <c r="I26" i="14"/>
  <c r="F26" i="14"/>
  <c r="F30" i="14"/>
  <c r="I36" i="7"/>
  <c r="N31" i="5"/>
  <c r="E29" i="21"/>
  <c r="O31" i="5"/>
  <c r="J39" i="5"/>
  <c r="J37" i="21"/>
  <c r="J28" i="21"/>
  <c r="J22" i="21"/>
  <c r="E26" i="5"/>
  <c r="D10" i="21"/>
  <c r="E37" i="21"/>
  <c r="I37" i="21"/>
  <c r="I28" i="21"/>
  <c r="I22" i="21"/>
  <c r="D37" i="21"/>
  <c r="D29" i="21"/>
  <c r="I16" i="5"/>
  <c r="D15" i="14"/>
  <c r="D26" i="5"/>
  <c r="H32" i="14"/>
  <c r="E16" i="14"/>
  <c r="C18" i="14"/>
  <c r="I20" i="14"/>
  <c r="C20" i="14" s="1"/>
  <c r="F9" i="14"/>
  <c r="I9" i="14"/>
  <c r="F11" i="14"/>
  <c r="I11" i="14"/>
  <c r="H16" i="14"/>
  <c r="F15" i="14"/>
  <c r="I12" i="14"/>
  <c r="C12" i="14" s="1"/>
  <c r="F8" i="14"/>
  <c r="C8" i="14" s="1"/>
  <c r="C6" i="14"/>
  <c r="I5" i="14"/>
  <c r="N39" i="5"/>
  <c r="F23" i="14"/>
  <c r="D33" i="14"/>
  <c r="D40" i="14" s="1"/>
  <c r="I33" i="14"/>
  <c r="F33" i="14"/>
  <c r="D16" i="8"/>
  <c r="E18" i="3"/>
  <c r="G32" i="14"/>
  <c r="D17" i="5"/>
  <c r="D4" i="14"/>
  <c r="F4" i="14"/>
  <c r="I4" i="14"/>
  <c r="I23" i="14"/>
  <c r="F25" i="14"/>
  <c r="I25" i="14"/>
  <c r="F27" i="14"/>
  <c r="C27" i="14" s="1"/>
  <c r="E32" i="14"/>
  <c r="C31" i="14"/>
  <c r="I34" i="14"/>
  <c r="C34" i="14" s="1"/>
  <c r="I36" i="14"/>
  <c r="C36" i="14" s="1"/>
  <c r="I37" i="14"/>
  <c r="C37" i="14" s="1"/>
  <c r="F38" i="14"/>
  <c r="G40" i="14"/>
  <c r="H40" i="14"/>
  <c r="I15" i="8"/>
  <c r="J15" i="8"/>
  <c r="E16" i="8"/>
  <c r="D24" i="8"/>
  <c r="E24" i="8"/>
  <c r="D33" i="8"/>
  <c r="E33" i="8"/>
  <c r="D39" i="8"/>
  <c r="E39" i="8"/>
  <c r="D10" i="3"/>
  <c r="D18" i="3"/>
  <c r="I28" i="3"/>
  <c r="I18" i="6"/>
  <c r="I23" i="6"/>
  <c r="J23" i="6"/>
  <c r="D30" i="6"/>
  <c r="I29" i="6"/>
  <c r="J29" i="6"/>
  <c r="N35" i="6"/>
  <c r="I38" i="6"/>
  <c r="J38" i="6"/>
  <c r="D37" i="6"/>
  <c r="E37" i="6"/>
  <c r="E38" i="6" s="1"/>
  <c r="D15" i="7"/>
  <c r="E15" i="7"/>
  <c r="I15" i="7"/>
  <c r="J15" i="7"/>
  <c r="I27" i="7"/>
  <c r="E32" i="7"/>
  <c r="N37" i="7"/>
  <c r="E40" i="14"/>
  <c r="N12" i="8" l="1"/>
  <c r="N12" i="21"/>
  <c r="N12" i="7"/>
  <c r="E26" i="8"/>
  <c r="O38" i="8" s="1"/>
  <c r="H42" i="14"/>
  <c r="C38" i="14"/>
  <c r="G16" i="14"/>
  <c r="G42" i="14" s="1"/>
  <c r="N12" i="6"/>
  <c r="C5" i="14"/>
  <c r="C10" i="14"/>
  <c r="J17" i="5"/>
  <c r="E19" i="3"/>
  <c r="C7" i="14"/>
  <c r="F3" i="14"/>
  <c r="F16" i="14" s="1"/>
  <c r="D19" i="3"/>
  <c r="F40" i="14"/>
  <c r="D38" i="6"/>
  <c r="N39" i="7" s="1"/>
  <c r="E42" i="14"/>
  <c r="C30" i="14"/>
  <c r="C4" i="14"/>
  <c r="D26" i="8"/>
  <c r="N38" i="8" s="1"/>
  <c r="C23" i="14"/>
  <c r="C33" i="14"/>
  <c r="C26" i="14"/>
  <c r="C25" i="14"/>
  <c r="C24" i="14"/>
  <c r="I17" i="5"/>
  <c r="C17" i="14"/>
  <c r="I40" i="14"/>
  <c r="F32" i="14"/>
  <c r="I32" i="14"/>
  <c r="C21" i="14"/>
  <c r="C15" i="14"/>
  <c r="C11" i="14"/>
  <c r="N28" i="3"/>
  <c r="C9" i="14"/>
  <c r="C19" i="14"/>
  <c r="N12" i="5" l="1"/>
  <c r="J19" i="5"/>
  <c r="O39" i="7"/>
  <c r="C40" i="14"/>
  <c r="C32" i="14"/>
  <c r="I19" i="5"/>
  <c r="I3" i="14"/>
  <c r="I16" i="14" s="1"/>
  <c r="I42" i="14" s="1"/>
  <c r="N12" i="3"/>
  <c r="D16" i="14"/>
  <c r="D42" i="14" s="1"/>
  <c r="F42" i="14"/>
  <c r="L12" i="3" l="1"/>
  <c r="L12" i="5" s="1"/>
  <c r="C3" i="14"/>
  <c r="C16" i="14" s="1"/>
  <c r="C42" i="14" l="1"/>
  <c r="L12" i="7"/>
  <c r="L12" i="21"/>
  <c r="L12" i="8"/>
  <c r="L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L9" authorId="0" shapeId="0" xr:uid="{9CAB1EB1-8BDF-448E-8EC6-D4DDA99613CD}">
      <text>
        <r>
          <rPr>
            <b/>
            <sz val="9"/>
            <color indexed="81"/>
            <rFont val="MS P ゴシック"/>
            <family val="3"/>
            <charset val="128"/>
          </rPr>
          <t>2024/ /  
の形で日付入力（曜日自動）</t>
        </r>
      </text>
    </comment>
  </commentList>
</comments>
</file>

<file path=xl/sharedStrings.xml><?xml version="1.0" encoding="utf-8"?>
<sst xmlns="http://schemas.openxmlformats.org/spreadsheetml/2006/main" count="1062" uniqueCount="594">
  <si>
    <t>地域/区分</t>
  </si>
  <si>
    <t>Ｂ　５</t>
  </si>
  <si>
    <t>Ｂ　４</t>
  </si>
  <si>
    <t>Ｂ　３</t>
  </si>
  <si>
    <t>Ｂ　２</t>
  </si>
  <si>
    <t>Ｂ４厚</t>
  </si>
  <si>
    <t>Ｂ３厚</t>
  </si>
  <si>
    <t>長Ｂ３</t>
  </si>
  <si>
    <t>小千谷市</t>
  </si>
  <si>
    <t>加茂市</t>
  </si>
  <si>
    <t>新発田市</t>
  </si>
  <si>
    <t>村上市</t>
  </si>
  <si>
    <t>岩船郡</t>
  </si>
  <si>
    <t>見附市</t>
  </si>
  <si>
    <t>扱紙</t>
  </si>
  <si>
    <t>部数</t>
  </si>
  <si>
    <t>スポンサー名</t>
  </si>
  <si>
    <t>ア</t>
  </si>
  <si>
    <t>中央</t>
  </si>
  <si>
    <t>山木戸</t>
  </si>
  <si>
    <t>寺尾</t>
  </si>
  <si>
    <t>内野</t>
  </si>
  <si>
    <t>山ノ下</t>
  </si>
  <si>
    <t>松浜</t>
  </si>
  <si>
    <t>駅南</t>
  </si>
  <si>
    <t>小針</t>
  </si>
  <si>
    <t>曽野木</t>
  </si>
  <si>
    <t>中通</t>
  </si>
  <si>
    <t>本町</t>
  </si>
  <si>
    <t>とやの</t>
  </si>
  <si>
    <t>県庁前</t>
  </si>
  <si>
    <t>女池</t>
  </si>
  <si>
    <t>真砂</t>
  </si>
  <si>
    <t>新大前</t>
  </si>
  <si>
    <t>合</t>
  </si>
  <si>
    <t>新潟南</t>
  </si>
  <si>
    <t>西内野</t>
  </si>
  <si>
    <t>姥ヶ山</t>
  </si>
  <si>
    <t>上坂井</t>
  </si>
  <si>
    <t>小新</t>
  </si>
  <si>
    <t>黒埼</t>
  </si>
  <si>
    <t>寺地</t>
  </si>
  <si>
    <t>黒埼南</t>
  </si>
  <si>
    <t>万代</t>
  </si>
  <si>
    <t>石山東</t>
  </si>
  <si>
    <t>物見山</t>
  </si>
  <si>
    <t>木崎</t>
  </si>
  <si>
    <t>新発田</t>
  </si>
  <si>
    <t>(市内のみ)</t>
  </si>
  <si>
    <t>村上</t>
  </si>
  <si>
    <t>岩船</t>
  </si>
  <si>
    <t>越後早川</t>
  </si>
  <si>
    <t>白根</t>
  </si>
  <si>
    <t>関川</t>
  </si>
  <si>
    <t>月潟</t>
  </si>
  <si>
    <t>新飯田</t>
  </si>
  <si>
    <t>ヨ</t>
  </si>
  <si>
    <t>五泉</t>
  </si>
  <si>
    <t>月岡</t>
  </si>
  <si>
    <t>津川</t>
  </si>
  <si>
    <t>豊実</t>
  </si>
  <si>
    <t>日出谷</t>
  </si>
  <si>
    <t>鹿瀬</t>
  </si>
  <si>
    <t>新津</t>
  </si>
  <si>
    <t>白崎</t>
  </si>
  <si>
    <t>三条</t>
  </si>
  <si>
    <t>両津</t>
  </si>
  <si>
    <t>弥彦</t>
  </si>
  <si>
    <t>両津(吉井)</t>
  </si>
  <si>
    <t>羽茂</t>
  </si>
  <si>
    <t>帯織（武田）</t>
  </si>
  <si>
    <t>小木</t>
  </si>
  <si>
    <t>真野</t>
  </si>
  <si>
    <t>赤泊</t>
  </si>
  <si>
    <t>新穂</t>
  </si>
  <si>
    <t>加茂</t>
  </si>
  <si>
    <t>金泉</t>
  </si>
  <si>
    <t>多田</t>
  </si>
  <si>
    <t>畑野</t>
  </si>
  <si>
    <t>佐和田</t>
  </si>
  <si>
    <t>沢根</t>
  </si>
  <si>
    <t>相川</t>
  </si>
  <si>
    <t>燕</t>
  </si>
  <si>
    <t>金井</t>
  </si>
  <si>
    <t>燕南</t>
  </si>
  <si>
    <t>西長岡</t>
  </si>
  <si>
    <t>速報社</t>
  </si>
  <si>
    <t>読売西部</t>
  </si>
  <si>
    <t>読売</t>
  </si>
  <si>
    <t>王寺川</t>
  </si>
  <si>
    <t>読売南部</t>
  </si>
  <si>
    <t>関原</t>
  </si>
  <si>
    <t>見附</t>
  </si>
  <si>
    <t>宮内</t>
  </si>
  <si>
    <t>今町</t>
  </si>
  <si>
    <t>六日市</t>
  </si>
  <si>
    <t>濁沢</t>
  </si>
  <si>
    <t>栃尾</t>
  </si>
  <si>
    <t>新組</t>
  </si>
  <si>
    <t>西越</t>
  </si>
  <si>
    <t>黒条</t>
  </si>
  <si>
    <t>出雲崎</t>
  </si>
  <si>
    <t>小千谷角田</t>
  </si>
  <si>
    <t>小千谷</t>
  </si>
  <si>
    <t>片貝</t>
  </si>
  <si>
    <t>岩沢</t>
  </si>
  <si>
    <t>十日町</t>
  </si>
  <si>
    <t>水沢</t>
  </si>
  <si>
    <t>伊達</t>
  </si>
  <si>
    <t>柏崎東部</t>
  </si>
  <si>
    <t>柏崎西部</t>
  </si>
  <si>
    <t>津南</t>
  </si>
  <si>
    <t>柏崎南</t>
  </si>
  <si>
    <t>鹿渡</t>
  </si>
  <si>
    <t>柏崎東</t>
  </si>
  <si>
    <t>広田</t>
  </si>
  <si>
    <t>安田</t>
  </si>
  <si>
    <t>北条</t>
  </si>
  <si>
    <t>高浜</t>
  </si>
  <si>
    <t>青海川</t>
  </si>
  <si>
    <t>笠島</t>
  </si>
  <si>
    <t>高田日報</t>
  </si>
  <si>
    <t>高田南販売</t>
  </si>
  <si>
    <t>関山</t>
  </si>
  <si>
    <t>赤倉</t>
  </si>
  <si>
    <t>直江津</t>
  </si>
  <si>
    <t>地域</t>
  </si>
  <si>
    <t>合計</t>
  </si>
  <si>
    <t>新潟日報</t>
  </si>
  <si>
    <t>小計</t>
  </si>
  <si>
    <t>県合計</t>
  </si>
  <si>
    <t>８ページ</t>
    <phoneticPr fontId="10"/>
  </si>
  <si>
    <t>朝日新聞　計</t>
    <rPh sb="0" eb="2">
      <t>アサヒ</t>
    </rPh>
    <rPh sb="2" eb="4">
      <t>シンブン</t>
    </rPh>
    <rPh sb="5" eb="6">
      <t>ゴウケイ</t>
    </rPh>
    <phoneticPr fontId="10"/>
  </si>
  <si>
    <t>読売新聞　計</t>
    <rPh sb="0" eb="2">
      <t>ヨミウリ</t>
    </rPh>
    <rPh sb="2" eb="4">
      <t>シンブン</t>
    </rPh>
    <rPh sb="5" eb="6">
      <t>ゴウケイ</t>
    </rPh>
    <phoneticPr fontId="10"/>
  </si>
  <si>
    <t>３ページ</t>
    <phoneticPr fontId="10"/>
  </si>
  <si>
    <t>販 売 店 名</t>
    <phoneticPr fontId="10"/>
  </si>
  <si>
    <t>西新潟地区　計</t>
    <rPh sb="0" eb="1">
      <t>ニシ</t>
    </rPh>
    <rPh sb="1" eb="3">
      <t>ニイガタ</t>
    </rPh>
    <rPh sb="3" eb="5">
      <t>チク</t>
    </rPh>
    <rPh sb="6" eb="7">
      <t>ケイ</t>
    </rPh>
    <phoneticPr fontId="10"/>
  </si>
  <si>
    <t>三条西</t>
    <rPh sb="2" eb="3">
      <t>ニシ</t>
    </rPh>
    <phoneticPr fontId="10"/>
  </si>
  <si>
    <t>販 売 店 名</t>
    <phoneticPr fontId="10"/>
  </si>
  <si>
    <t>上越地区合計</t>
    <rPh sb="0" eb="2">
      <t>ジョウエツ</t>
    </rPh>
    <rPh sb="2" eb="4">
      <t>チク</t>
    </rPh>
    <rPh sb="4" eb="6">
      <t>ゴウケイ</t>
    </rPh>
    <phoneticPr fontId="10"/>
  </si>
  <si>
    <t>５ページ</t>
    <phoneticPr fontId="10"/>
  </si>
  <si>
    <t>ヨ</t>
    <phoneticPr fontId="10"/>
  </si>
  <si>
    <t>十日町東部</t>
    <rPh sb="3" eb="5">
      <t>トウブ</t>
    </rPh>
    <phoneticPr fontId="10"/>
  </si>
  <si>
    <t>ヨサ</t>
    <phoneticPr fontId="10"/>
  </si>
  <si>
    <t>アサ</t>
    <phoneticPr fontId="10"/>
  </si>
  <si>
    <t>東新潟地区　計</t>
    <rPh sb="0" eb="1">
      <t>ヒガシ</t>
    </rPh>
    <rPh sb="1" eb="3">
      <t>ニイガタ</t>
    </rPh>
    <rPh sb="3" eb="5">
      <t>チク</t>
    </rPh>
    <rPh sb="6" eb="7">
      <t>ケイ</t>
    </rPh>
    <phoneticPr fontId="10"/>
  </si>
  <si>
    <t>販 売 店 名</t>
    <phoneticPr fontId="10"/>
  </si>
  <si>
    <t>ヨサ経</t>
    <rPh sb="2" eb="3">
      <t>ケイ</t>
    </rPh>
    <phoneticPr fontId="10"/>
  </si>
  <si>
    <t>西新潟地区　計</t>
    <rPh sb="0" eb="1">
      <t>ニシ</t>
    </rPh>
    <rPh sb="1" eb="3">
      <t>ニイガタ</t>
    </rPh>
    <rPh sb="3" eb="5">
      <t>チク</t>
    </rPh>
    <rPh sb="6" eb="7">
      <t>ケイ</t>
    </rPh>
    <phoneticPr fontId="10"/>
  </si>
  <si>
    <t>新潟日報　計</t>
    <rPh sb="0" eb="2">
      <t>ニイガタ</t>
    </rPh>
    <rPh sb="2" eb="4">
      <t>ニッポウ</t>
    </rPh>
    <rPh sb="5" eb="6">
      <t>ゴウケイ</t>
    </rPh>
    <phoneticPr fontId="10"/>
  </si>
  <si>
    <t>ヨサ経</t>
    <rPh sb="2" eb="3">
      <t>ケイ</t>
    </rPh>
    <phoneticPr fontId="10"/>
  </si>
  <si>
    <t>ヨサ経</t>
    <rPh sb="2" eb="3">
      <t>ケイ</t>
    </rPh>
    <phoneticPr fontId="10"/>
  </si>
  <si>
    <t>４ページ</t>
    <phoneticPr fontId="10"/>
  </si>
  <si>
    <t>販 売 店 名</t>
    <phoneticPr fontId="10"/>
  </si>
  <si>
    <t>６ページ</t>
    <phoneticPr fontId="10"/>
  </si>
  <si>
    <t>新保</t>
    <rPh sb="0" eb="2">
      <t>シンボ</t>
    </rPh>
    <phoneticPr fontId="10"/>
  </si>
  <si>
    <t>長岡大手</t>
    <rPh sb="0" eb="2">
      <t>ナガオカ</t>
    </rPh>
    <rPh sb="2" eb="4">
      <t>オオテ</t>
    </rPh>
    <phoneticPr fontId="10"/>
  </si>
  <si>
    <t>７ページ</t>
    <phoneticPr fontId="10"/>
  </si>
  <si>
    <t>中越地区合計</t>
    <rPh sb="0" eb="2">
      <t>チュウエツ</t>
    </rPh>
    <rPh sb="2" eb="4">
      <t>チク</t>
    </rPh>
    <rPh sb="4" eb="6">
      <t>ゴウケイ</t>
    </rPh>
    <phoneticPr fontId="10"/>
  </si>
  <si>
    <t>柏崎</t>
    <rPh sb="0" eb="2">
      <t>カシワザキ</t>
    </rPh>
    <phoneticPr fontId="10"/>
  </si>
  <si>
    <t>高田</t>
    <phoneticPr fontId="10"/>
  </si>
  <si>
    <t>上越中央</t>
    <phoneticPr fontId="10"/>
  </si>
  <si>
    <t>新</t>
    <rPh sb="0" eb="1">
      <t>シン</t>
    </rPh>
    <phoneticPr fontId="10"/>
  </si>
  <si>
    <t>魚沼中条</t>
    <rPh sb="0" eb="2">
      <t>ウオヌマ</t>
    </rPh>
    <phoneticPr fontId="10"/>
  </si>
  <si>
    <t>上小国中島</t>
    <rPh sb="0" eb="1">
      <t>カミ</t>
    </rPh>
    <phoneticPr fontId="10"/>
  </si>
  <si>
    <t>産経新聞</t>
    <rPh sb="0" eb="2">
      <t>サンケイ</t>
    </rPh>
    <rPh sb="2" eb="4">
      <t>シンブン</t>
    </rPh>
    <phoneticPr fontId="10"/>
  </si>
  <si>
    <t>読売新聞</t>
    <rPh sb="2" eb="4">
      <t>シンブン</t>
    </rPh>
    <phoneticPr fontId="10"/>
  </si>
  <si>
    <t>朝日新聞</t>
    <rPh sb="2" eb="4">
      <t>シンブン</t>
    </rPh>
    <phoneticPr fontId="10"/>
  </si>
  <si>
    <t>毎日新聞</t>
    <rPh sb="2" eb="4">
      <t>シンブン</t>
    </rPh>
    <phoneticPr fontId="10"/>
  </si>
  <si>
    <t>浦瀬</t>
    <phoneticPr fontId="10"/>
  </si>
  <si>
    <t>森町（下田）</t>
    <rPh sb="3" eb="5">
      <t>シタダ</t>
    </rPh>
    <phoneticPr fontId="10"/>
  </si>
  <si>
    <t>タイトル</t>
    <phoneticPr fontId="10"/>
  </si>
  <si>
    <t>折 込 日</t>
    <phoneticPr fontId="10"/>
  </si>
  <si>
    <t>折込総部数</t>
    <rPh sb="0" eb="2">
      <t>オリコミ</t>
    </rPh>
    <rPh sb="2" eb="3">
      <t>ソウ</t>
    </rPh>
    <rPh sb="3" eb="5">
      <t>ブスウ</t>
    </rPh>
    <phoneticPr fontId="10"/>
  </si>
  <si>
    <t>ページ小計</t>
    <rPh sb="3" eb="5">
      <t>ショウケイ</t>
    </rPh>
    <phoneticPr fontId="10"/>
  </si>
  <si>
    <t>サイズ</t>
    <phoneticPr fontId="10"/>
  </si>
  <si>
    <t>御請求先</t>
    <phoneticPr fontId="10"/>
  </si>
  <si>
    <t>高田</t>
    <phoneticPr fontId="10"/>
  </si>
  <si>
    <t>長岡市（川東地区）計</t>
    <rPh sb="0" eb="2">
      <t>ナガオカ</t>
    </rPh>
    <rPh sb="2" eb="3">
      <t>シ</t>
    </rPh>
    <rPh sb="4" eb="5">
      <t>カワ</t>
    </rPh>
    <rPh sb="5" eb="6">
      <t>ヒガシ</t>
    </rPh>
    <rPh sb="6" eb="8">
      <t>チク</t>
    </rPh>
    <rPh sb="9" eb="10">
      <t>ケイ</t>
    </rPh>
    <phoneticPr fontId="10"/>
  </si>
  <si>
    <t>長岡市（川西地区）計</t>
    <rPh sb="0" eb="2">
      <t>ナガオカ</t>
    </rPh>
    <rPh sb="2" eb="3">
      <t>シ</t>
    </rPh>
    <rPh sb="4" eb="5">
      <t>カワ</t>
    </rPh>
    <rPh sb="5" eb="6">
      <t>ニシ</t>
    </rPh>
    <rPh sb="6" eb="8">
      <t>チク</t>
    </rPh>
    <rPh sb="9" eb="10">
      <t>ケイ</t>
    </rPh>
    <phoneticPr fontId="10"/>
  </si>
  <si>
    <t>川西（江陽）</t>
    <rPh sb="3" eb="4">
      <t>エ</t>
    </rPh>
    <rPh sb="4" eb="5">
      <t>ヨウ</t>
    </rPh>
    <phoneticPr fontId="10"/>
  </si>
  <si>
    <t>上越木田</t>
    <rPh sb="0" eb="2">
      <t>ジョウエツ</t>
    </rPh>
    <rPh sb="2" eb="4">
      <t>キダ</t>
    </rPh>
    <phoneticPr fontId="10"/>
  </si>
  <si>
    <t>根知</t>
    <phoneticPr fontId="10"/>
  </si>
  <si>
    <t>上郷</t>
    <rPh sb="0" eb="2">
      <t>カミゴウ</t>
    </rPh>
    <phoneticPr fontId="10"/>
  </si>
  <si>
    <t>新井学校町</t>
    <rPh sb="2" eb="5">
      <t>ガッコウチョウ</t>
    </rPh>
    <phoneticPr fontId="10"/>
  </si>
  <si>
    <t>上越東</t>
    <phoneticPr fontId="10"/>
  </si>
  <si>
    <t>脇野田</t>
    <phoneticPr fontId="10"/>
  </si>
  <si>
    <t>直江津東</t>
    <phoneticPr fontId="10"/>
  </si>
  <si>
    <r>
      <t>新</t>
    </r>
    <r>
      <rPr>
        <sz val="11"/>
        <rFont val="ＭＳ 明朝"/>
        <family val="1"/>
        <charset val="128"/>
      </rPr>
      <t>井</t>
    </r>
    <r>
      <rPr>
        <sz val="11"/>
        <rFont val="ＭＳ 明朝"/>
        <family val="1"/>
        <charset val="128"/>
      </rPr>
      <t>(南)</t>
    </r>
    <rPh sb="3" eb="4">
      <t>ミナミ</t>
    </rPh>
    <phoneticPr fontId="10"/>
  </si>
  <si>
    <t>※水　　　原</t>
    <phoneticPr fontId="10"/>
  </si>
  <si>
    <t>※保　　　田</t>
    <phoneticPr fontId="10"/>
  </si>
  <si>
    <t>妙高</t>
    <phoneticPr fontId="10"/>
  </si>
  <si>
    <t>糸魚川</t>
    <phoneticPr fontId="10"/>
  </si>
  <si>
    <t>糸魚川綱島</t>
    <rPh sb="3" eb="5">
      <t>ツナシマ</t>
    </rPh>
    <phoneticPr fontId="10"/>
  </si>
  <si>
    <t>佐渡市合計</t>
    <rPh sb="0" eb="2">
      <t>サド</t>
    </rPh>
    <rPh sb="2" eb="3">
      <t>シ</t>
    </rPh>
    <rPh sb="3" eb="5">
      <t>ゴウケイ</t>
    </rPh>
    <phoneticPr fontId="10"/>
  </si>
  <si>
    <r>
      <t xml:space="preserve">※小 </t>
    </r>
    <r>
      <rPr>
        <sz val="11"/>
        <rFont val="ＭＳ 明朝"/>
        <family val="1"/>
        <charset val="128"/>
      </rPr>
      <t xml:space="preserve">    </t>
    </r>
    <r>
      <rPr>
        <sz val="11"/>
        <rFont val="ＭＳ 明朝"/>
        <family val="1"/>
        <charset val="128"/>
      </rPr>
      <t xml:space="preserve"> 出</t>
    </r>
    <phoneticPr fontId="10"/>
  </si>
  <si>
    <r>
      <t>※堀</t>
    </r>
    <r>
      <rPr>
        <sz val="11"/>
        <rFont val="ＭＳ 明朝"/>
        <family val="1"/>
        <charset val="128"/>
      </rPr>
      <t xml:space="preserve"> </t>
    </r>
    <r>
      <rPr>
        <sz val="11"/>
        <rFont val="ＭＳ 明朝"/>
        <family val="1"/>
        <charset val="128"/>
      </rPr>
      <t xml:space="preserve"> 之</t>
    </r>
    <r>
      <rPr>
        <sz val="11"/>
        <rFont val="ＭＳ 明朝"/>
        <family val="1"/>
        <charset val="128"/>
      </rPr>
      <t xml:space="preserve">  </t>
    </r>
    <r>
      <rPr>
        <sz val="11"/>
        <rFont val="ＭＳ 明朝"/>
        <family val="1"/>
        <charset val="128"/>
      </rPr>
      <t>内</t>
    </r>
    <phoneticPr fontId="10"/>
  </si>
  <si>
    <r>
      <t>※六</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</si>
  <si>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r>
      <t xml:space="preserve">※五 </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</si>
  <si>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t>※浦　　　佐</t>
    <phoneticPr fontId="10"/>
  </si>
  <si>
    <t>※城　　　内</t>
    <phoneticPr fontId="10"/>
  </si>
  <si>
    <t>※大　　　崎</t>
    <rPh sb="5" eb="6">
      <t>ザキ</t>
    </rPh>
    <phoneticPr fontId="10"/>
  </si>
  <si>
    <r>
      <t xml:space="preserve">湯 </t>
    </r>
    <r>
      <rPr>
        <sz val="11"/>
        <rFont val="ＭＳ 明朝"/>
        <family val="1"/>
        <charset val="128"/>
      </rPr>
      <t xml:space="preserve"> </t>
    </r>
    <r>
      <rPr>
        <sz val="11"/>
        <rFont val="ＭＳ 明朝"/>
        <family val="1"/>
        <charset val="128"/>
      </rPr>
      <t>沢</t>
    </r>
    <phoneticPr fontId="10"/>
  </si>
  <si>
    <r>
      <t>湯</t>
    </r>
    <r>
      <rPr>
        <sz val="11"/>
        <rFont val="ＭＳ 明朝"/>
        <family val="1"/>
        <charset val="128"/>
      </rPr>
      <t>沢</t>
    </r>
    <phoneticPr fontId="10"/>
  </si>
  <si>
    <t>下越地区合計</t>
    <rPh sb="0" eb="1">
      <t>カ</t>
    </rPh>
    <rPh sb="1" eb="2">
      <t>エツ</t>
    </rPh>
    <rPh sb="2" eb="4">
      <t>チク</t>
    </rPh>
    <rPh sb="4" eb="6">
      <t>ゴウケイ</t>
    </rPh>
    <phoneticPr fontId="10"/>
  </si>
  <si>
    <t>下越地区</t>
    <rPh sb="0" eb="1">
      <t>カ</t>
    </rPh>
    <rPh sb="1" eb="2">
      <t>エツ</t>
    </rPh>
    <rPh sb="2" eb="4">
      <t>チク</t>
    </rPh>
    <phoneticPr fontId="10"/>
  </si>
  <si>
    <t>中越地区</t>
    <rPh sb="0" eb="2">
      <t>チュウエツ</t>
    </rPh>
    <rPh sb="2" eb="4">
      <t>チク</t>
    </rPh>
    <phoneticPr fontId="10"/>
  </si>
  <si>
    <t>上越地区</t>
    <rPh sb="0" eb="2">
      <t>ジョウエツ</t>
    </rPh>
    <rPh sb="2" eb="4">
      <t>チク</t>
    </rPh>
    <phoneticPr fontId="10"/>
  </si>
  <si>
    <t>※小須戸</t>
    <phoneticPr fontId="10"/>
  </si>
  <si>
    <t>※矢代田</t>
    <phoneticPr fontId="10"/>
  </si>
  <si>
    <t>※ 脇　野　町</t>
    <phoneticPr fontId="10"/>
  </si>
  <si>
    <t>※ 来　迎　寺</t>
    <phoneticPr fontId="10"/>
  </si>
  <si>
    <t>※ 塚　　　山</t>
    <phoneticPr fontId="10"/>
  </si>
  <si>
    <t>（長岡市中之島含む）</t>
    <rPh sb="1" eb="4">
      <t>ナガオカシ</t>
    </rPh>
    <rPh sb="4" eb="5">
      <t>ナカ</t>
    </rPh>
    <rPh sb="5" eb="6">
      <t>ノ</t>
    </rPh>
    <rPh sb="6" eb="7">
      <t>シマ</t>
    </rPh>
    <rPh sb="7" eb="8">
      <t>フク</t>
    </rPh>
    <phoneticPr fontId="10"/>
  </si>
  <si>
    <t>小国中村</t>
    <phoneticPr fontId="10"/>
  </si>
  <si>
    <r>
      <t>大</t>
    </r>
    <r>
      <rPr>
        <sz val="11"/>
        <rFont val="ＭＳ 明朝"/>
        <family val="1"/>
        <charset val="128"/>
      </rPr>
      <t xml:space="preserve">      </t>
    </r>
    <r>
      <rPr>
        <sz val="11"/>
        <rFont val="ＭＳ 明朝"/>
        <family val="1"/>
        <charset val="128"/>
      </rPr>
      <t>潟</t>
    </r>
    <phoneticPr fontId="10"/>
  </si>
  <si>
    <r>
      <t>百</t>
    </r>
    <r>
      <rPr>
        <sz val="11"/>
        <rFont val="ＭＳ 明朝"/>
        <family val="1"/>
        <charset val="128"/>
      </rPr>
      <t xml:space="preserve">  </t>
    </r>
    <r>
      <rPr>
        <sz val="11"/>
        <rFont val="ＭＳ 明朝"/>
        <family val="1"/>
        <charset val="128"/>
      </rPr>
      <t>間</t>
    </r>
    <r>
      <rPr>
        <sz val="11"/>
        <rFont val="ＭＳ 明朝"/>
        <family val="1"/>
        <charset val="128"/>
      </rPr>
      <t xml:space="preserve">  </t>
    </r>
    <r>
      <rPr>
        <sz val="11"/>
        <rFont val="ＭＳ 明朝"/>
        <family val="1"/>
        <charset val="128"/>
      </rPr>
      <t>町</t>
    </r>
    <phoneticPr fontId="10"/>
  </si>
  <si>
    <r>
      <t>犀</t>
    </r>
    <r>
      <rPr>
        <sz val="11"/>
        <rFont val="ＭＳ 明朝"/>
        <family val="1"/>
        <charset val="128"/>
      </rPr>
      <t xml:space="preserve">      </t>
    </r>
    <r>
      <rPr>
        <sz val="11"/>
        <rFont val="ＭＳ 明朝"/>
        <family val="1"/>
        <charset val="128"/>
      </rPr>
      <t>潟</t>
    </r>
    <phoneticPr fontId="10"/>
  </si>
  <si>
    <r>
      <t>黒</t>
    </r>
    <r>
      <rPr>
        <sz val="11"/>
        <rFont val="ＭＳ 明朝"/>
        <family val="1"/>
        <charset val="128"/>
      </rPr>
      <t xml:space="preserve">      </t>
    </r>
    <r>
      <rPr>
        <sz val="11"/>
        <rFont val="ＭＳ 明朝"/>
        <family val="1"/>
        <charset val="128"/>
      </rPr>
      <t>井</t>
    </r>
    <phoneticPr fontId="10"/>
  </si>
  <si>
    <r>
      <t>明</t>
    </r>
    <r>
      <rPr>
        <sz val="11"/>
        <rFont val="ＭＳ 明朝"/>
        <family val="1"/>
        <charset val="128"/>
      </rPr>
      <t xml:space="preserve">      </t>
    </r>
    <r>
      <rPr>
        <sz val="11"/>
        <rFont val="ＭＳ 明朝"/>
        <family val="1"/>
        <charset val="128"/>
      </rPr>
      <t>治</t>
    </r>
    <phoneticPr fontId="10"/>
  </si>
  <si>
    <t>妙高市（旧新井市）</t>
    <rPh sb="0" eb="2">
      <t>ミョウコウ</t>
    </rPh>
    <rPh sb="2" eb="3">
      <t>シ</t>
    </rPh>
    <rPh sb="4" eb="5">
      <t>キュウ</t>
    </rPh>
    <rPh sb="5" eb="8">
      <t>アライシ</t>
    </rPh>
    <phoneticPr fontId="10"/>
  </si>
  <si>
    <t>妙高市（旧中頚城郡）</t>
    <rPh sb="0" eb="2">
      <t>ミョウコウ</t>
    </rPh>
    <rPh sb="2" eb="3">
      <t>シ</t>
    </rPh>
    <rPh sb="4" eb="5">
      <t>キュウ</t>
    </rPh>
    <rPh sb="5" eb="6">
      <t>ナカ</t>
    </rPh>
    <phoneticPr fontId="10"/>
  </si>
  <si>
    <t>△中　条　東</t>
    <phoneticPr fontId="10"/>
  </si>
  <si>
    <t>△中　条　西</t>
    <phoneticPr fontId="10"/>
  </si>
  <si>
    <t>△中　　　条</t>
    <phoneticPr fontId="10"/>
  </si>
  <si>
    <t>△平木田(黒川)</t>
    <phoneticPr fontId="10"/>
  </si>
  <si>
    <t>※　　巻</t>
    <phoneticPr fontId="10"/>
  </si>
  <si>
    <t>新井</t>
    <phoneticPr fontId="10"/>
  </si>
  <si>
    <t>※石　　　打</t>
    <phoneticPr fontId="10"/>
  </si>
  <si>
    <t>※塩　　　沢</t>
    <phoneticPr fontId="10"/>
  </si>
  <si>
    <t>※上　　　田</t>
    <phoneticPr fontId="10"/>
  </si>
  <si>
    <t>※ 与　　　板</t>
    <rPh sb="2" eb="3">
      <t>アタエ</t>
    </rPh>
    <rPh sb="6" eb="7">
      <t>イタ</t>
    </rPh>
    <phoneticPr fontId="10"/>
  </si>
  <si>
    <t>※ 槙　　　原</t>
    <rPh sb="2" eb="3">
      <t>マキ</t>
    </rPh>
    <rPh sb="6" eb="7">
      <t>ハラ</t>
    </rPh>
    <phoneticPr fontId="10"/>
  </si>
  <si>
    <t>△　村　　松</t>
    <phoneticPr fontId="10"/>
  </si>
  <si>
    <t>吉      川</t>
    <phoneticPr fontId="10"/>
  </si>
  <si>
    <t>柿   　　  崎</t>
    <phoneticPr fontId="10"/>
  </si>
  <si>
    <t>有明</t>
    <rPh sb="0" eb="2">
      <t>アリアケ</t>
    </rPh>
    <phoneticPr fontId="10"/>
  </si>
  <si>
    <t>△分　　　水</t>
    <rPh sb="1" eb="2">
      <t>フン</t>
    </rPh>
    <rPh sb="5" eb="6">
      <t>ミズ</t>
    </rPh>
    <phoneticPr fontId="10"/>
  </si>
  <si>
    <t>△吉　　　田</t>
    <rPh sb="1" eb="2">
      <t>ヨシ</t>
    </rPh>
    <rPh sb="5" eb="6">
      <t>タ</t>
    </rPh>
    <phoneticPr fontId="10"/>
  </si>
  <si>
    <t>△粟　生　津</t>
    <rPh sb="1" eb="2">
      <t>アワ</t>
    </rPh>
    <rPh sb="3" eb="4">
      <t>ショウ</t>
    </rPh>
    <rPh sb="5" eb="6">
      <t>ツ</t>
    </rPh>
    <phoneticPr fontId="10"/>
  </si>
  <si>
    <t>東蒲原郡</t>
    <rPh sb="0" eb="1">
      <t>ヒガシ</t>
    </rPh>
    <rPh sb="1" eb="3">
      <t>カンバラ</t>
    </rPh>
    <rPh sb="3" eb="4">
      <t>グン</t>
    </rPh>
    <phoneticPr fontId="10"/>
  </si>
  <si>
    <t>ヨ経</t>
    <rPh sb="1" eb="2">
      <t>ケイ</t>
    </rPh>
    <phoneticPr fontId="10"/>
  </si>
  <si>
    <t>アヨサ経</t>
    <rPh sb="3" eb="4">
      <t>ケイ</t>
    </rPh>
    <phoneticPr fontId="10"/>
  </si>
  <si>
    <t>亀田</t>
    <rPh sb="0" eb="2">
      <t>カメダ</t>
    </rPh>
    <phoneticPr fontId="10"/>
  </si>
  <si>
    <t>亀田西</t>
    <rPh sb="0" eb="2">
      <t>カメダ</t>
    </rPh>
    <rPh sb="2" eb="3">
      <t>ニシ</t>
    </rPh>
    <phoneticPr fontId="10"/>
  </si>
  <si>
    <t>横越</t>
    <rPh sb="0" eb="2">
      <t>ヨコゴシ</t>
    </rPh>
    <phoneticPr fontId="10"/>
  </si>
  <si>
    <t>上所</t>
    <rPh sb="0" eb="1">
      <t>カミ</t>
    </rPh>
    <rPh sb="1" eb="2">
      <t>トコロ</t>
    </rPh>
    <phoneticPr fontId="10"/>
  </si>
  <si>
    <t>県　庁　前</t>
    <rPh sb="0" eb="3">
      <t>ケンチョウ</t>
    </rPh>
    <rPh sb="4" eb="5">
      <t>マエ</t>
    </rPh>
    <phoneticPr fontId="10"/>
  </si>
  <si>
    <t>愛宕</t>
    <rPh sb="0" eb="2">
      <t>アタゴ</t>
    </rPh>
    <phoneticPr fontId="10"/>
  </si>
  <si>
    <t>河渡</t>
    <rPh sb="0" eb="1">
      <t>コウド</t>
    </rPh>
    <rPh sb="1" eb="2">
      <t>ワタ</t>
    </rPh>
    <phoneticPr fontId="10"/>
  </si>
  <si>
    <t>牡丹山</t>
    <rPh sb="0" eb="2">
      <t>ボタン</t>
    </rPh>
    <rPh sb="2" eb="3">
      <t>ヤマ</t>
    </rPh>
    <phoneticPr fontId="10"/>
  </si>
  <si>
    <t>大形</t>
    <rPh sb="0" eb="2">
      <t>オオガタ</t>
    </rPh>
    <phoneticPr fontId="10"/>
  </si>
  <si>
    <t>山二ツ</t>
    <rPh sb="0" eb="1">
      <t>ヤマ</t>
    </rPh>
    <rPh sb="1" eb="2">
      <t>２</t>
    </rPh>
    <phoneticPr fontId="10"/>
  </si>
  <si>
    <t>※十日町川西</t>
    <rPh sb="1" eb="4">
      <t>トオカマチ</t>
    </rPh>
    <rPh sb="4" eb="6">
      <t>カワニシ</t>
    </rPh>
    <phoneticPr fontId="10"/>
  </si>
  <si>
    <t>※ 大　河　津</t>
    <rPh sb="2" eb="3">
      <t>ダイ</t>
    </rPh>
    <rPh sb="4" eb="5">
      <t>カワ</t>
    </rPh>
    <rPh sb="6" eb="7">
      <t>ツ</t>
    </rPh>
    <phoneticPr fontId="10"/>
  </si>
  <si>
    <t>※ 寺　　　泊</t>
    <rPh sb="2" eb="3">
      <t>テラ</t>
    </rPh>
    <rPh sb="6" eb="7">
      <t>ハク</t>
    </rPh>
    <phoneticPr fontId="10"/>
  </si>
  <si>
    <t>新潟市（旧豊栄市）</t>
    <rPh sb="0" eb="2">
      <t>ニイガタ</t>
    </rPh>
    <rPh sb="2" eb="3">
      <t>シ</t>
    </rPh>
    <rPh sb="4" eb="5">
      <t>キュウ</t>
    </rPh>
    <phoneticPr fontId="10"/>
  </si>
  <si>
    <t>新潟市・五泉市（旧中蒲原郡）</t>
    <rPh sb="0" eb="3">
      <t>ニイガタシ</t>
    </rPh>
    <rPh sb="4" eb="7">
      <t>ゴセンシ</t>
    </rPh>
    <rPh sb="8" eb="9">
      <t>キュウ</t>
    </rPh>
    <rPh sb="9" eb="10">
      <t>ナカ</t>
    </rPh>
    <rPh sb="10" eb="12">
      <t>カンバラ</t>
    </rPh>
    <rPh sb="12" eb="13">
      <t>グン</t>
    </rPh>
    <phoneticPr fontId="10"/>
  </si>
  <si>
    <t>新潟市（旧新津市）</t>
    <rPh sb="0" eb="2">
      <t>ニイガタ</t>
    </rPh>
    <rPh sb="2" eb="3">
      <t>シ</t>
    </rPh>
    <rPh sb="4" eb="5">
      <t>キュウ</t>
    </rPh>
    <phoneticPr fontId="10"/>
  </si>
  <si>
    <t>合計</t>
    <rPh sb="0" eb="2">
      <t>ゴウケイ</t>
    </rPh>
    <phoneticPr fontId="10"/>
  </si>
  <si>
    <t>三条市（旧南蒲原郡）</t>
    <rPh sb="0" eb="3">
      <t>サンジョウシ</t>
    </rPh>
    <rPh sb="4" eb="5">
      <t>キュウ</t>
    </rPh>
    <phoneticPr fontId="10"/>
  </si>
  <si>
    <t>旧両津市小計</t>
    <rPh sb="0" eb="1">
      <t>キュウ</t>
    </rPh>
    <rPh sb="4" eb="5">
      <t>ショウ</t>
    </rPh>
    <phoneticPr fontId="10"/>
  </si>
  <si>
    <t>長岡市（旧三島郡）・三島郡</t>
    <rPh sb="0" eb="3">
      <t>ナガオカシ</t>
    </rPh>
    <rPh sb="4" eb="5">
      <t>キュウ</t>
    </rPh>
    <rPh sb="5" eb="7">
      <t>サントウ</t>
    </rPh>
    <rPh sb="7" eb="8">
      <t>グン</t>
    </rPh>
    <phoneticPr fontId="10"/>
  </si>
  <si>
    <t>長岡市（旧栃尾市）</t>
    <rPh sb="0" eb="3">
      <t>ナガオカシ</t>
    </rPh>
    <rPh sb="4" eb="5">
      <t>キュウ</t>
    </rPh>
    <phoneticPr fontId="10"/>
  </si>
  <si>
    <t>十日町市</t>
    <rPh sb="0" eb="4">
      <t>トオカマチシ</t>
    </rPh>
    <phoneticPr fontId="10"/>
  </si>
  <si>
    <t>十日町市(旧中魚沼郡）・中魚沼郡</t>
    <rPh sb="0" eb="3">
      <t>トウカマチ</t>
    </rPh>
    <rPh sb="3" eb="4">
      <t>シ</t>
    </rPh>
    <rPh sb="5" eb="6">
      <t>キュウ</t>
    </rPh>
    <rPh sb="6" eb="10">
      <t>ナカウオヌマグン</t>
    </rPh>
    <phoneticPr fontId="10"/>
  </si>
  <si>
    <t>柏崎市（旧刈羽郡）・刈羽郡</t>
    <rPh sb="0" eb="3">
      <t>カシワザキシ</t>
    </rPh>
    <rPh sb="4" eb="5">
      <t>キュウ</t>
    </rPh>
    <rPh sb="10" eb="12">
      <t>カリワ</t>
    </rPh>
    <rPh sb="12" eb="13">
      <t>グン</t>
    </rPh>
    <phoneticPr fontId="10"/>
  </si>
  <si>
    <t>新潟市(旧白根市）</t>
    <rPh sb="0" eb="2">
      <t>ニイガタ</t>
    </rPh>
    <rPh sb="2" eb="3">
      <t>シ</t>
    </rPh>
    <rPh sb="4" eb="5">
      <t>キュウ</t>
    </rPh>
    <phoneticPr fontId="10"/>
  </si>
  <si>
    <t>高田地区小計</t>
    <rPh sb="4" eb="5">
      <t>ショウ</t>
    </rPh>
    <phoneticPr fontId="10"/>
  </si>
  <si>
    <t>直江津地区小計</t>
    <rPh sb="5" eb="6">
      <t>ショウ</t>
    </rPh>
    <phoneticPr fontId="10"/>
  </si>
  <si>
    <t>上越市（旧中頚城郡）</t>
    <rPh sb="0" eb="3">
      <t>ジョウエツシ</t>
    </rPh>
    <rPh sb="4" eb="5">
      <t>キュウ</t>
    </rPh>
    <rPh sb="5" eb="8">
      <t>ナカクビキ</t>
    </rPh>
    <rPh sb="8" eb="9">
      <t>グン</t>
    </rPh>
    <phoneticPr fontId="10"/>
  </si>
  <si>
    <t>十日町市（旧中魚沼郡）・中魚沼郡</t>
    <rPh sb="0" eb="3">
      <t>トウカマチ</t>
    </rPh>
    <rPh sb="3" eb="4">
      <t>シ</t>
    </rPh>
    <rPh sb="5" eb="6">
      <t>キュウ</t>
    </rPh>
    <rPh sb="6" eb="10">
      <t>ナカウオヌマグン</t>
    </rPh>
    <phoneticPr fontId="10"/>
  </si>
  <si>
    <t>新潟市・燕市(西蒲原郡)・西蒲原郡</t>
    <rPh sb="0" eb="3">
      <t>ニイガタシ</t>
    </rPh>
    <rPh sb="4" eb="6">
      <t>ツバメシ</t>
    </rPh>
    <rPh sb="7" eb="8">
      <t>ニシ</t>
    </rPh>
    <rPh sb="8" eb="10">
      <t>カンバラ</t>
    </rPh>
    <rPh sb="10" eb="11">
      <t>グン</t>
    </rPh>
    <rPh sb="13" eb="14">
      <t>ニシ</t>
    </rPh>
    <rPh sb="14" eb="16">
      <t>カンバラ</t>
    </rPh>
    <rPh sb="16" eb="17">
      <t>グン</t>
    </rPh>
    <phoneticPr fontId="10"/>
  </si>
  <si>
    <t>※寒川桑川</t>
    <rPh sb="1" eb="2">
      <t>カン</t>
    </rPh>
    <rPh sb="2" eb="3">
      <t>カワ</t>
    </rPh>
    <phoneticPr fontId="10"/>
  </si>
  <si>
    <t>※坂　　　町</t>
    <phoneticPr fontId="10"/>
  </si>
  <si>
    <t>※平　　　林</t>
    <phoneticPr fontId="10"/>
  </si>
  <si>
    <t>※府　　　屋</t>
    <phoneticPr fontId="10"/>
  </si>
  <si>
    <r>
      <t>※安</t>
    </r>
    <r>
      <rPr>
        <sz val="11"/>
        <rFont val="ＭＳ 明朝"/>
        <family val="1"/>
        <charset val="128"/>
      </rPr>
      <t xml:space="preserve">      </t>
    </r>
    <r>
      <rPr>
        <sz val="11"/>
        <rFont val="ＭＳ 明朝"/>
        <family val="1"/>
        <charset val="128"/>
      </rPr>
      <t>塚</t>
    </r>
    <phoneticPr fontId="10"/>
  </si>
  <si>
    <r>
      <t>※浦</t>
    </r>
    <r>
      <rPr>
        <sz val="11"/>
        <rFont val="ＭＳ 明朝"/>
        <family val="1"/>
        <charset val="128"/>
      </rPr>
      <t xml:space="preserve">  </t>
    </r>
    <r>
      <rPr>
        <sz val="11"/>
        <rFont val="ＭＳ 明朝"/>
        <family val="1"/>
        <charset val="128"/>
      </rPr>
      <t>川</t>
    </r>
    <r>
      <rPr>
        <sz val="11"/>
        <rFont val="ＭＳ 明朝"/>
        <family val="1"/>
        <charset val="128"/>
      </rPr>
      <t xml:space="preserve">  </t>
    </r>
    <r>
      <rPr>
        <sz val="11"/>
        <rFont val="ＭＳ 明朝"/>
        <family val="1"/>
        <charset val="128"/>
      </rPr>
      <t>原</t>
    </r>
    <phoneticPr fontId="10"/>
  </si>
  <si>
    <r>
      <t>※大</t>
    </r>
    <r>
      <rPr>
        <sz val="11"/>
        <rFont val="ＭＳ 明朝"/>
        <family val="1"/>
        <charset val="128"/>
      </rPr>
      <t xml:space="preserve">      </t>
    </r>
    <r>
      <rPr>
        <sz val="11"/>
        <rFont val="ＭＳ 明朝"/>
        <family val="1"/>
        <charset val="128"/>
      </rPr>
      <t>島</t>
    </r>
    <phoneticPr fontId="10"/>
  </si>
  <si>
    <t>△ 松　　　代</t>
    <rPh sb="2" eb="3">
      <t>マツ</t>
    </rPh>
    <rPh sb="6" eb="7">
      <t>ダイ</t>
    </rPh>
    <phoneticPr fontId="10"/>
  </si>
  <si>
    <t>△ 松　之　山</t>
    <rPh sb="2" eb="3">
      <t>マツ</t>
    </rPh>
    <rPh sb="4" eb="5">
      <t>コレ</t>
    </rPh>
    <rPh sb="6" eb="7">
      <t>ヤマ</t>
    </rPh>
    <phoneticPr fontId="10"/>
  </si>
  <si>
    <t>上越市・十日町市（旧東頚城郡）</t>
    <rPh sb="0" eb="3">
      <t>ジョウエツシ</t>
    </rPh>
    <rPh sb="4" eb="8">
      <t>トオカマチシ</t>
    </rPh>
    <rPh sb="9" eb="10">
      <t>キュウ</t>
    </rPh>
    <rPh sb="10" eb="13">
      <t>ヒガシクビキ</t>
    </rPh>
    <rPh sb="13" eb="14">
      <t>グン</t>
    </rPh>
    <phoneticPr fontId="10"/>
  </si>
  <si>
    <t>木戸</t>
    <phoneticPr fontId="10"/>
  </si>
  <si>
    <t>※魚　沼　北</t>
    <rPh sb="1" eb="2">
      <t>サカナ</t>
    </rPh>
    <rPh sb="3" eb="4">
      <t>ヌマ</t>
    </rPh>
    <rPh sb="5" eb="6">
      <t>キタ</t>
    </rPh>
    <phoneticPr fontId="10"/>
  </si>
  <si>
    <t>※中　之　口</t>
    <phoneticPr fontId="10"/>
  </si>
  <si>
    <t>※岩　　　室</t>
    <rPh sb="1" eb="2">
      <t>イワ</t>
    </rPh>
    <rPh sb="5" eb="6">
      <t>ムロ</t>
    </rPh>
    <phoneticPr fontId="10"/>
  </si>
  <si>
    <t>※西　　　川</t>
    <rPh sb="1" eb="2">
      <t>ニシ</t>
    </rPh>
    <rPh sb="5" eb="6">
      <t>カワ</t>
    </rPh>
    <phoneticPr fontId="10"/>
  </si>
  <si>
    <r>
      <t>※</t>
    </r>
    <r>
      <rPr>
        <sz val="9"/>
        <rFont val="ＭＳ 明朝"/>
        <family val="1"/>
        <charset val="128"/>
      </rPr>
      <t>小島谷（和島）</t>
    </r>
    <rPh sb="1" eb="3">
      <t>オジマ</t>
    </rPh>
    <rPh sb="3" eb="4">
      <t>タニ</t>
    </rPh>
    <rPh sb="5" eb="7">
      <t>ワジマ</t>
    </rPh>
    <phoneticPr fontId="10"/>
  </si>
  <si>
    <t>※仙　　　田</t>
    <phoneticPr fontId="10"/>
  </si>
  <si>
    <t>※田　　　沢</t>
    <phoneticPr fontId="10"/>
  </si>
  <si>
    <t>※高　　　柳</t>
    <rPh sb="1" eb="2">
      <t>タカ</t>
    </rPh>
    <rPh sb="5" eb="6">
      <t>ヤナギ</t>
    </rPh>
    <phoneticPr fontId="10"/>
  </si>
  <si>
    <t>長岡市・魚沼市（旧北魚沼郡）</t>
    <rPh sb="0" eb="3">
      <t>ナガオカシ</t>
    </rPh>
    <rPh sb="4" eb="6">
      <t>ウオヌマ</t>
    </rPh>
    <rPh sb="6" eb="7">
      <t>シ</t>
    </rPh>
    <rPh sb="8" eb="9">
      <t>キュウ</t>
    </rPh>
    <phoneticPr fontId="10"/>
  </si>
  <si>
    <t>佐和田</t>
    <phoneticPr fontId="10"/>
  </si>
  <si>
    <t>※　　巻</t>
    <rPh sb="3" eb="4">
      <t>マキ</t>
    </rPh>
    <phoneticPr fontId="10"/>
  </si>
  <si>
    <t>上越三和</t>
    <rPh sb="0" eb="2">
      <t>ジョウエツ</t>
    </rPh>
    <rPh sb="2" eb="4">
      <t>サンワ</t>
    </rPh>
    <phoneticPr fontId="10"/>
  </si>
  <si>
    <t>折込部数</t>
    <rPh sb="0" eb="2">
      <t>オリコミ</t>
    </rPh>
    <phoneticPr fontId="10"/>
  </si>
  <si>
    <t>※新潟県内におきましては、複合専売と合売の販売店では銘柄指定ができかねますので、ご了承お願い申しあげます。</t>
    <rPh sb="1" eb="3">
      <t>ニイガタ</t>
    </rPh>
    <rPh sb="3" eb="4">
      <t>ケン</t>
    </rPh>
    <rPh sb="4" eb="5">
      <t>ナイ</t>
    </rPh>
    <rPh sb="13" eb="14">
      <t>フク</t>
    </rPh>
    <rPh sb="14" eb="15">
      <t>ゴウ</t>
    </rPh>
    <rPh sb="15" eb="17">
      <t>センバイ</t>
    </rPh>
    <rPh sb="18" eb="19">
      <t>ゴウ</t>
    </rPh>
    <rPh sb="19" eb="20">
      <t>バイ</t>
    </rPh>
    <rPh sb="21" eb="24">
      <t>ハンバイテン</t>
    </rPh>
    <rPh sb="26" eb="28">
      <t>メイガラ</t>
    </rPh>
    <rPh sb="28" eb="30">
      <t>シテイ</t>
    </rPh>
    <rPh sb="41" eb="43">
      <t>リョウショウ</t>
    </rPh>
    <rPh sb="44" eb="45">
      <t>ネガ</t>
    </rPh>
    <rPh sb="46" eb="47">
      <t>モウ</t>
    </rPh>
    <phoneticPr fontId="10"/>
  </si>
  <si>
    <t>複･合売</t>
    <rPh sb="3" eb="4">
      <t>バイ</t>
    </rPh>
    <phoneticPr fontId="10"/>
  </si>
  <si>
    <t>長岡中央</t>
    <rPh sb="0" eb="2">
      <t>ナガオカ</t>
    </rPh>
    <rPh sb="2" eb="4">
      <t>チュウオウ</t>
    </rPh>
    <phoneticPr fontId="10"/>
  </si>
  <si>
    <t>ア新マ経</t>
    <rPh sb="1" eb="2">
      <t>シン</t>
    </rPh>
    <rPh sb="3" eb="4">
      <t>ケイ</t>
    </rPh>
    <phoneticPr fontId="10"/>
  </si>
  <si>
    <t>新マ経</t>
    <rPh sb="0" eb="1">
      <t>シン</t>
    </rPh>
    <rPh sb="2" eb="3">
      <t>ケイ</t>
    </rPh>
    <phoneticPr fontId="10"/>
  </si>
  <si>
    <t>新サ</t>
    <rPh sb="0" eb="1">
      <t>シン</t>
    </rPh>
    <phoneticPr fontId="10"/>
  </si>
  <si>
    <t>新マサ経</t>
    <rPh sb="0" eb="1">
      <t>シン</t>
    </rPh>
    <rPh sb="3" eb="4">
      <t>ケイ</t>
    </rPh>
    <phoneticPr fontId="10"/>
  </si>
  <si>
    <t>新マ</t>
    <rPh sb="0" eb="1">
      <t>シン</t>
    </rPh>
    <phoneticPr fontId="10"/>
  </si>
  <si>
    <t>アマヨサ経</t>
    <rPh sb="4" eb="5">
      <t>ケイ</t>
    </rPh>
    <phoneticPr fontId="10"/>
  </si>
  <si>
    <t>アマサ経</t>
    <rPh sb="3" eb="4">
      <t>ケイ</t>
    </rPh>
    <phoneticPr fontId="10"/>
  </si>
  <si>
    <t>ア新マサ経</t>
    <rPh sb="1" eb="2">
      <t>シン</t>
    </rPh>
    <rPh sb="4" eb="5">
      <t>ケイ</t>
    </rPh>
    <phoneticPr fontId="10"/>
  </si>
  <si>
    <t>新潟西</t>
    <rPh sb="0" eb="2">
      <t>ニイガタ</t>
    </rPh>
    <rPh sb="2" eb="3">
      <t>ニシ</t>
    </rPh>
    <phoneticPr fontId="10"/>
  </si>
  <si>
    <t>（旧：青山・寺尾・小針黒崎）</t>
    <rPh sb="1" eb="2">
      <t>キュウ</t>
    </rPh>
    <rPh sb="3" eb="5">
      <t>アオヤマ</t>
    </rPh>
    <rPh sb="6" eb="8">
      <t>テラオ</t>
    </rPh>
    <rPh sb="9" eb="11">
      <t>コバリ</t>
    </rPh>
    <rPh sb="11" eb="13">
      <t>クロサキ</t>
    </rPh>
    <phoneticPr fontId="10"/>
  </si>
  <si>
    <t>糸魚川東</t>
    <rPh sb="0" eb="3">
      <t>イトイガワ</t>
    </rPh>
    <rPh sb="3" eb="4">
      <t>ヒガシ</t>
    </rPh>
    <phoneticPr fontId="10"/>
  </si>
  <si>
    <t>早川</t>
    <rPh sb="0" eb="2">
      <t>ハヤカワ</t>
    </rPh>
    <phoneticPr fontId="10"/>
  </si>
  <si>
    <t>合</t>
    <phoneticPr fontId="10"/>
  </si>
  <si>
    <t>春日山</t>
    <rPh sb="0" eb="3">
      <t>カスガヤマ</t>
    </rPh>
    <phoneticPr fontId="10"/>
  </si>
  <si>
    <t>栄　(吉田)</t>
    <rPh sb="0" eb="1">
      <t>サカ</t>
    </rPh>
    <rPh sb="3" eb="5">
      <t>ヨシダ</t>
    </rPh>
    <phoneticPr fontId="10"/>
  </si>
  <si>
    <t>岡南（滝谷）</t>
    <rPh sb="0" eb="1">
      <t>オカ</t>
    </rPh>
    <rPh sb="1" eb="2">
      <t>ナン</t>
    </rPh>
    <rPh sb="3" eb="5">
      <t>タキヤ</t>
    </rPh>
    <phoneticPr fontId="10"/>
  </si>
  <si>
    <t>△川　　　 口</t>
    <rPh sb="1" eb="2">
      <t>カワ</t>
    </rPh>
    <rPh sb="6" eb="7">
      <t>クチ</t>
    </rPh>
    <phoneticPr fontId="10"/>
  </si>
  <si>
    <t>米山</t>
    <rPh sb="0" eb="2">
      <t>ヨネヤマ</t>
    </rPh>
    <phoneticPr fontId="10"/>
  </si>
  <si>
    <t>豊栄南</t>
    <rPh sb="0" eb="2">
      <t>トヨサカ</t>
    </rPh>
    <rPh sb="2" eb="3">
      <t>ミナミ</t>
    </rPh>
    <phoneticPr fontId="10"/>
  </si>
  <si>
    <t>三条北</t>
    <rPh sb="2" eb="3">
      <t>キタ</t>
    </rPh>
    <phoneticPr fontId="10"/>
  </si>
  <si>
    <t>三条南</t>
    <rPh sb="2" eb="3">
      <t>ミナミ</t>
    </rPh>
    <phoneticPr fontId="10"/>
  </si>
  <si>
    <t>ア新マサ</t>
    <rPh sb="1" eb="2">
      <t>シン</t>
    </rPh>
    <phoneticPr fontId="10"/>
  </si>
  <si>
    <t>新潟市(旧豊栄市）</t>
    <rPh sb="0" eb="2">
      <t>ニイガタ</t>
    </rPh>
    <rPh sb="2" eb="3">
      <t>シ</t>
    </rPh>
    <rPh sb="4" eb="5">
      <t>キュウ</t>
    </rPh>
    <rPh sb="5" eb="8">
      <t>トヨサカシ</t>
    </rPh>
    <phoneticPr fontId="10"/>
  </si>
  <si>
    <t xml:space="preserve"> ※新潟市△五泉市（旧中蒲原郡）</t>
    <rPh sb="2" eb="4">
      <t>ニイガタ</t>
    </rPh>
    <rPh sb="4" eb="5">
      <t>シ</t>
    </rPh>
    <rPh sb="6" eb="9">
      <t>ゴセンシ</t>
    </rPh>
    <rPh sb="10" eb="11">
      <t>キュウ</t>
    </rPh>
    <rPh sb="11" eb="15">
      <t>ナカカンバラグン</t>
    </rPh>
    <phoneticPr fontId="10"/>
  </si>
  <si>
    <t>※阿賀野市△胎内市（旧北蒲原郡）</t>
    <rPh sb="1" eb="4">
      <t>アガノ</t>
    </rPh>
    <rPh sb="4" eb="5">
      <t>シ</t>
    </rPh>
    <rPh sb="6" eb="8">
      <t>タイナイ</t>
    </rPh>
    <rPh sb="8" eb="9">
      <t>シ</t>
    </rPh>
    <rPh sb="10" eb="11">
      <t>キュウ</t>
    </rPh>
    <rPh sb="11" eb="14">
      <t>キタカンバラ</t>
    </rPh>
    <rPh sb="14" eb="15">
      <t>グン</t>
    </rPh>
    <phoneticPr fontId="10"/>
  </si>
  <si>
    <t>新潟市（旧新津市）</t>
    <rPh sb="0" eb="2">
      <t>ニイガタ</t>
    </rPh>
    <rPh sb="2" eb="3">
      <t>シ</t>
    </rPh>
    <rPh sb="4" eb="5">
      <t>キュウ</t>
    </rPh>
    <rPh sb="5" eb="8">
      <t>ニイツシ</t>
    </rPh>
    <phoneticPr fontId="10"/>
  </si>
  <si>
    <t>新発田市</t>
    <rPh sb="0" eb="4">
      <t>シバタシ</t>
    </rPh>
    <phoneticPr fontId="10"/>
  </si>
  <si>
    <t>村上市</t>
    <rPh sb="0" eb="2">
      <t>ムラカミ</t>
    </rPh>
    <rPh sb="2" eb="3">
      <t>シ</t>
    </rPh>
    <phoneticPr fontId="10"/>
  </si>
  <si>
    <t>新潟市（旧白根市）</t>
    <rPh sb="0" eb="2">
      <t>ニイガタ</t>
    </rPh>
    <rPh sb="2" eb="3">
      <t>シ</t>
    </rPh>
    <rPh sb="4" eb="5">
      <t>キュウ</t>
    </rPh>
    <rPh sb="5" eb="8">
      <t>シロネシ</t>
    </rPh>
    <phoneticPr fontId="10"/>
  </si>
  <si>
    <t>※新潟市・△燕市（旧西蒲原郡）・西蒲原郡</t>
    <rPh sb="1" eb="3">
      <t>ニイガタ</t>
    </rPh>
    <rPh sb="3" eb="4">
      <t>シ</t>
    </rPh>
    <rPh sb="9" eb="10">
      <t>キュウ</t>
    </rPh>
    <rPh sb="10" eb="11">
      <t>ニシ</t>
    </rPh>
    <rPh sb="11" eb="13">
      <t>カンバラ</t>
    </rPh>
    <rPh sb="13" eb="14">
      <t>グン</t>
    </rPh>
    <rPh sb="16" eb="17">
      <t>ニシ</t>
    </rPh>
    <rPh sb="17" eb="19">
      <t>カンバラ</t>
    </rPh>
    <rPh sb="19" eb="20">
      <t>グン</t>
    </rPh>
    <phoneticPr fontId="10"/>
  </si>
  <si>
    <t>佐渡市（旧両津市）</t>
    <rPh sb="0" eb="2">
      <t>サド</t>
    </rPh>
    <rPh sb="2" eb="3">
      <t>シ</t>
    </rPh>
    <rPh sb="4" eb="6">
      <t>キュウリョウ</t>
    </rPh>
    <rPh sb="6" eb="8">
      <t>ツシ</t>
    </rPh>
    <phoneticPr fontId="10"/>
  </si>
  <si>
    <t>佐渡市（旧佐渡郡）</t>
    <rPh sb="0" eb="2">
      <t>サド</t>
    </rPh>
    <rPh sb="2" eb="3">
      <t>シ</t>
    </rPh>
    <rPh sb="4" eb="5">
      <t>キュウ</t>
    </rPh>
    <rPh sb="5" eb="8">
      <t>サドグン</t>
    </rPh>
    <phoneticPr fontId="10"/>
  </si>
  <si>
    <t>三条市（旧南蒲原郡）</t>
    <rPh sb="0" eb="3">
      <t>サンジョウシ</t>
    </rPh>
    <rPh sb="4" eb="5">
      <t>キュウ</t>
    </rPh>
    <rPh sb="5" eb="6">
      <t>ミナミ</t>
    </rPh>
    <rPh sb="6" eb="8">
      <t>カンバラ</t>
    </rPh>
    <rPh sb="8" eb="9">
      <t>グン</t>
    </rPh>
    <phoneticPr fontId="10"/>
  </si>
  <si>
    <t>加茂市</t>
    <rPh sb="0" eb="2">
      <t>カモ</t>
    </rPh>
    <rPh sb="2" eb="3">
      <t>シ</t>
    </rPh>
    <phoneticPr fontId="10"/>
  </si>
  <si>
    <t>五泉</t>
    <phoneticPr fontId="25"/>
  </si>
  <si>
    <t>販 売 店 名</t>
    <phoneticPr fontId="10"/>
  </si>
  <si>
    <t>※長岡市（旧三島郡）・三島郡</t>
    <rPh sb="1" eb="4">
      <t>ナガオカシ</t>
    </rPh>
    <rPh sb="5" eb="6">
      <t>キュウ</t>
    </rPh>
    <rPh sb="6" eb="8">
      <t>サントウ</t>
    </rPh>
    <rPh sb="8" eb="9">
      <t>グン</t>
    </rPh>
    <rPh sb="11" eb="13">
      <t>サントウ</t>
    </rPh>
    <rPh sb="13" eb="14">
      <t>グン</t>
    </rPh>
    <phoneticPr fontId="10"/>
  </si>
  <si>
    <t>長岡市（旧刈羽郡）</t>
    <rPh sb="0" eb="3">
      <t>ナガオカシ</t>
    </rPh>
    <rPh sb="4" eb="5">
      <t>キュウ</t>
    </rPh>
    <rPh sb="5" eb="7">
      <t>カリワ</t>
    </rPh>
    <rPh sb="7" eb="8">
      <t>グン</t>
    </rPh>
    <phoneticPr fontId="10"/>
  </si>
  <si>
    <t>小千谷市</t>
    <rPh sb="0" eb="1">
      <t>コ</t>
    </rPh>
    <rPh sb="1" eb="2">
      <t>セン</t>
    </rPh>
    <rPh sb="2" eb="3">
      <t>タニ</t>
    </rPh>
    <rPh sb="3" eb="4">
      <t>シ</t>
    </rPh>
    <phoneticPr fontId="10"/>
  </si>
  <si>
    <t>見附市</t>
    <rPh sb="0" eb="3">
      <t>ミツケシ</t>
    </rPh>
    <phoneticPr fontId="10"/>
  </si>
  <si>
    <t>※魚沼市△長岡市（旧北魚沼郡）</t>
    <rPh sb="1" eb="2">
      <t>ウオ</t>
    </rPh>
    <rPh sb="2" eb="3">
      <t>ヌマ</t>
    </rPh>
    <rPh sb="3" eb="4">
      <t>シ</t>
    </rPh>
    <rPh sb="5" eb="8">
      <t>ナガオカシ</t>
    </rPh>
    <rPh sb="9" eb="10">
      <t>キュウ</t>
    </rPh>
    <rPh sb="10" eb="11">
      <t>キタ</t>
    </rPh>
    <rPh sb="11" eb="12">
      <t>ウオ</t>
    </rPh>
    <rPh sb="12" eb="13">
      <t>ヌマ</t>
    </rPh>
    <rPh sb="13" eb="14">
      <t>グン</t>
    </rPh>
    <phoneticPr fontId="10"/>
  </si>
  <si>
    <t>※南魚沼市（旧南魚沼郡）・南魚沼郡</t>
    <rPh sb="1" eb="2">
      <t>ミナミ</t>
    </rPh>
    <rPh sb="2" eb="4">
      <t>ウオヌマ</t>
    </rPh>
    <rPh sb="4" eb="5">
      <t>シ</t>
    </rPh>
    <rPh sb="6" eb="7">
      <t>キュウ</t>
    </rPh>
    <rPh sb="7" eb="8">
      <t>ミナミ</t>
    </rPh>
    <rPh sb="8" eb="9">
      <t>ウオ</t>
    </rPh>
    <rPh sb="9" eb="10">
      <t>ヌマ</t>
    </rPh>
    <rPh sb="10" eb="11">
      <t>グン</t>
    </rPh>
    <rPh sb="13" eb="14">
      <t>ミナミ</t>
    </rPh>
    <rPh sb="14" eb="15">
      <t>ウオ</t>
    </rPh>
    <rPh sb="15" eb="16">
      <t>ヌマ</t>
    </rPh>
    <rPh sb="16" eb="17">
      <t>グン</t>
    </rPh>
    <phoneticPr fontId="10"/>
  </si>
  <si>
    <t>十日町市</t>
    <rPh sb="0" eb="3">
      <t>トオカマチ</t>
    </rPh>
    <rPh sb="3" eb="4">
      <t>シ</t>
    </rPh>
    <phoneticPr fontId="10"/>
  </si>
  <si>
    <t>※十日町市（旧中魚沼郡）・中魚沼郡</t>
    <rPh sb="1" eb="4">
      <t>トオカマチ</t>
    </rPh>
    <rPh sb="4" eb="5">
      <t>シ</t>
    </rPh>
    <rPh sb="6" eb="7">
      <t>キュウ</t>
    </rPh>
    <rPh sb="7" eb="8">
      <t>ナカ</t>
    </rPh>
    <rPh sb="8" eb="10">
      <t>ウオヌマ</t>
    </rPh>
    <rPh sb="10" eb="11">
      <t>グン</t>
    </rPh>
    <rPh sb="13" eb="14">
      <t>ナカ</t>
    </rPh>
    <rPh sb="14" eb="16">
      <t>ウオヌマ</t>
    </rPh>
    <rPh sb="16" eb="17">
      <t>グン</t>
    </rPh>
    <phoneticPr fontId="10"/>
  </si>
  <si>
    <t>※柏崎市（旧刈羽郡）・刈羽郡</t>
    <rPh sb="1" eb="3">
      <t>カシワザキ</t>
    </rPh>
    <rPh sb="3" eb="4">
      <t>シ</t>
    </rPh>
    <rPh sb="5" eb="6">
      <t>キュウ</t>
    </rPh>
    <rPh sb="6" eb="8">
      <t>カリワ</t>
    </rPh>
    <rPh sb="8" eb="9">
      <t>グン</t>
    </rPh>
    <rPh sb="11" eb="14">
      <t>カリワグン</t>
    </rPh>
    <phoneticPr fontId="10"/>
  </si>
  <si>
    <t>高田地区</t>
    <rPh sb="0" eb="2">
      <t>タカダ</t>
    </rPh>
    <rPh sb="2" eb="4">
      <t>チク</t>
    </rPh>
    <phoneticPr fontId="10"/>
  </si>
  <si>
    <t>直江津地区</t>
    <rPh sb="0" eb="3">
      <t>ナオエツ</t>
    </rPh>
    <rPh sb="3" eb="5">
      <t>チク</t>
    </rPh>
    <phoneticPr fontId="10"/>
  </si>
  <si>
    <t>妙高市（旧中頚城郡）</t>
    <rPh sb="0" eb="2">
      <t>ミョウコウ</t>
    </rPh>
    <rPh sb="2" eb="3">
      <t>シ</t>
    </rPh>
    <rPh sb="4" eb="5">
      <t>キュウ</t>
    </rPh>
    <rPh sb="5" eb="6">
      <t>ナカ</t>
    </rPh>
    <rPh sb="6" eb="8">
      <t>クビキ</t>
    </rPh>
    <rPh sb="8" eb="9">
      <t>グン</t>
    </rPh>
    <phoneticPr fontId="10"/>
  </si>
  <si>
    <t>上越市（旧中頚城郡）</t>
    <rPh sb="0" eb="3">
      <t>ジョウエツシ</t>
    </rPh>
    <rPh sb="4" eb="5">
      <t>キュウ</t>
    </rPh>
    <rPh sb="5" eb="6">
      <t>ナカ</t>
    </rPh>
    <rPh sb="6" eb="8">
      <t>クビキ</t>
    </rPh>
    <rPh sb="8" eb="9">
      <t>グン</t>
    </rPh>
    <phoneticPr fontId="10"/>
  </si>
  <si>
    <t>※上越市△十日町市（旧東頚城郡）</t>
    <rPh sb="1" eb="3">
      <t>ジョウエツ</t>
    </rPh>
    <rPh sb="3" eb="4">
      <t>シ</t>
    </rPh>
    <rPh sb="5" eb="9">
      <t>トオカマチシ</t>
    </rPh>
    <rPh sb="10" eb="11">
      <t>キュウ</t>
    </rPh>
    <rPh sb="11" eb="12">
      <t>ヒガシ</t>
    </rPh>
    <rPh sb="12" eb="14">
      <t>クビキ</t>
    </rPh>
    <rPh sb="14" eb="15">
      <t>グン</t>
    </rPh>
    <phoneticPr fontId="10"/>
  </si>
  <si>
    <t>栄　(山嵜)</t>
    <rPh sb="0" eb="1">
      <t>サカ</t>
    </rPh>
    <rPh sb="3" eb="5">
      <t>ヤマザキ</t>
    </rPh>
    <phoneticPr fontId="10"/>
  </si>
  <si>
    <t>豊栄</t>
    <rPh sb="0" eb="2">
      <t>トヨサカ</t>
    </rPh>
    <phoneticPr fontId="25"/>
  </si>
  <si>
    <t>長岡東</t>
    <rPh sb="0" eb="2">
      <t>ナガオカ</t>
    </rPh>
    <phoneticPr fontId="10"/>
  </si>
  <si>
    <t>悠久</t>
    <phoneticPr fontId="10"/>
  </si>
  <si>
    <t>速報社</t>
    <rPh sb="0" eb="2">
      <t>ソクホウ</t>
    </rPh>
    <rPh sb="2" eb="3">
      <t>シャ</t>
    </rPh>
    <phoneticPr fontId="10"/>
  </si>
  <si>
    <t>(石地含む)</t>
    <rPh sb="1" eb="3">
      <t>イシジ</t>
    </rPh>
    <rPh sb="3" eb="4">
      <t>フク</t>
    </rPh>
    <phoneticPr fontId="10"/>
  </si>
  <si>
    <t>(旧栄横山含む)</t>
    <rPh sb="1" eb="2">
      <t>キュウ</t>
    </rPh>
    <rPh sb="2" eb="3">
      <t>サカエ</t>
    </rPh>
    <rPh sb="3" eb="5">
      <t>ヨコヤマ</t>
    </rPh>
    <rPh sb="5" eb="6">
      <t>フク</t>
    </rPh>
    <phoneticPr fontId="10"/>
  </si>
  <si>
    <t>様</t>
    <rPh sb="0" eb="1">
      <t>サマ</t>
    </rPh>
    <phoneticPr fontId="10"/>
  </si>
  <si>
    <t>旧佐渡郡小計</t>
    <rPh sb="0" eb="1">
      <t>キュウ</t>
    </rPh>
    <rPh sb="1" eb="3">
      <t>サド</t>
    </rPh>
    <rPh sb="3" eb="4">
      <t>グン</t>
    </rPh>
    <rPh sb="4" eb="5">
      <t>ショウ</t>
    </rPh>
    <phoneticPr fontId="10"/>
  </si>
  <si>
    <t>長岡市・魚沼市
(旧北魚沼郡）</t>
    <rPh sb="0" eb="3">
      <t>ナガオカシ</t>
    </rPh>
    <rPh sb="4" eb="6">
      <t>ウオヌマ</t>
    </rPh>
    <rPh sb="6" eb="7">
      <t>シ</t>
    </rPh>
    <rPh sb="9" eb="10">
      <t>キュウ</t>
    </rPh>
    <phoneticPr fontId="10"/>
  </si>
  <si>
    <t>柏崎市（旧市内）</t>
    <rPh sb="4" eb="5">
      <t>キュウ</t>
    </rPh>
    <rPh sb="5" eb="7">
      <t>シナイ</t>
    </rPh>
    <phoneticPr fontId="10"/>
  </si>
  <si>
    <t>上越市(旧市内）</t>
    <rPh sb="4" eb="5">
      <t>キュウ</t>
    </rPh>
    <rPh sb="5" eb="7">
      <t>シナイ</t>
    </rPh>
    <phoneticPr fontId="10"/>
  </si>
  <si>
    <t>上越市
（旧中頚城郡）</t>
    <rPh sb="0" eb="3">
      <t>ジョウエツシ</t>
    </rPh>
    <rPh sb="5" eb="6">
      <t>キュウ</t>
    </rPh>
    <rPh sb="6" eb="9">
      <t>ナカクビキ</t>
    </rPh>
    <rPh sb="9" eb="10">
      <t>グン</t>
    </rPh>
    <phoneticPr fontId="10"/>
  </si>
  <si>
    <t>上越市・十日町市
（旧東頚城郡）</t>
    <rPh sb="0" eb="3">
      <t>ジョウエツシ</t>
    </rPh>
    <rPh sb="4" eb="8">
      <t>トオカマチシ</t>
    </rPh>
    <rPh sb="10" eb="11">
      <t>キュウ</t>
    </rPh>
    <rPh sb="11" eb="14">
      <t>ヒガシクビキ</t>
    </rPh>
    <rPh sb="14" eb="15">
      <t>グン</t>
    </rPh>
    <phoneticPr fontId="10"/>
  </si>
  <si>
    <t>妙高市
（旧中頚城郡）</t>
    <rPh sb="0" eb="2">
      <t>ミョウコウ</t>
    </rPh>
    <rPh sb="2" eb="3">
      <t>シ</t>
    </rPh>
    <rPh sb="5" eb="6">
      <t>キュウ</t>
    </rPh>
    <rPh sb="6" eb="7">
      <t>ナカ</t>
    </rPh>
    <phoneticPr fontId="10"/>
  </si>
  <si>
    <t>糸魚川市（旧市内）</t>
    <rPh sb="5" eb="6">
      <t>キュウ</t>
    </rPh>
    <rPh sb="6" eb="8">
      <t>シナイ</t>
    </rPh>
    <phoneticPr fontId="10"/>
  </si>
  <si>
    <t>三条市（旧市内）</t>
    <rPh sb="4" eb="5">
      <t>キュウ</t>
    </rPh>
    <rPh sb="5" eb="7">
      <t>シナイ</t>
    </rPh>
    <phoneticPr fontId="10"/>
  </si>
  <si>
    <t>燕 　市(旧市内）</t>
    <rPh sb="5" eb="6">
      <t>キュウ</t>
    </rPh>
    <rPh sb="6" eb="8">
      <t>シナイ</t>
    </rPh>
    <phoneticPr fontId="10"/>
  </si>
  <si>
    <t>三条市
（旧南蒲原郡）</t>
    <rPh sb="0" eb="3">
      <t>サンジョウシ</t>
    </rPh>
    <rPh sb="5" eb="6">
      <t>キュウ</t>
    </rPh>
    <phoneticPr fontId="10"/>
  </si>
  <si>
    <t>長岡市(旧市内）</t>
    <rPh sb="4" eb="5">
      <t>キュウ</t>
    </rPh>
    <rPh sb="5" eb="7">
      <t>シナイ</t>
    </rPh>
    <phoneticPr fontId="10"/>
  </si>
  <si>
    <t>新潟市(旧市内)　【朝日新聞】</t>
    <rPh sb="0" eb="3">
      <t>ニイガタシ</t>
    </rPh>
    <rPh sb="4" eb="7">
      <t>キュウシナイ</t>
    </rPh>
    <phoneticPr fontId="10"/>
  </si>
  <si>
    <t>新潟市(旧市内)　【読売新聞】</t>
    <rPh sb="0" eb="3">
      <t>ニイガタシ</t>
    </rPh>
    <rPh sb="4" eb="5">
      <t>キュウ</t>
    </rPh>
    <rPh sb="5" eb="7">
      <t>シナイ</t>
    </rPh>
    <phoneticPr fontId="10"/>
  </si>
  <si>
    <t>新潟市(旧市内)　【新潟日報】</t>
    <rPh sb="0" eb="3">
      <t>ニイガタシ</t>
    </rPh>
    <rPh sb="4" eb="7">
      <t>キュウシナイ</t>
    </rPh>
    <rPh sb="10" eb="12">
      <t>ニイガタ</t>
    </rPh>
    <rPh sb="12" eb="14">
      <t>ニッポウ</t>
    </rPh>
    <phoneticPr fontId="10"/>
  </si>
  <si>
    <t>五泉市（旧市内）</t>
    <rPh sb="0" eb="2">
      <t>ゴセン</t>
    </rPh>
    <rPh sb="2" eb="3">
      <t>シ</t>
    </rPh>
    <rPh sb="4" eb="7">
      <t>キュウシナイ</t>
    </rPh>
    <phoneticPr fontId="10"/>
  </si>
  <si>
    <t>三条市（旧市内）</t>
    <rPh sb="0" eb="3">
      <t>サンジョウシ</t>
    </rPh>
    <rPh sb="4" eb="5">
      <t>キュウ</t>
    </rPh>
    <rPh sb="5" eb="7">
      <t>シナイ</t>
    </rPh>
    <phoneticPr fontId="10"/>
  </si>
  <si>
    <t>燕市（旧市内）</t>
    <rPh sb="0" eb="2">
      <t>ツバメシ</t>
    </rPh>
    <rPh sb="3" eb="4">
      <t>キュウ</t>
    </rPh>
    <rPh sb="4" eb="6">
      <t>シナイ</t>
    </rPh>
    <phoneticPr fontId="10"/>
  </si>
  <si>
    <t>長岡市（旧市内）</t>
    <rPh sb="0" eb="3">
      <t>ナガオカシ</t>
    </rPh>
    <rPh sb="4" eb="5">
      <t>キュウ</t>
    </rPh>
    <rPh sb="5" eb="7">
      <t>シナイ</t>
    </rPh>
    <phoneticPr fontId="10"/>
  </si>
  <si>
    <t>柏崎市（旧市内）</t>
    <rPh sb="0" eb="2">
      <t>カシワザキ</t>
    </rPh>
    <rPh sb="2" eb="3">
      <t>シ</t>
    </rPh>
    <rPh sb="4" eb="5">
      <t>キュウ</t>
    </rPh>
    <rPh sb="5" eb="7">
      <t>シナイ</t>
    </rPh>
    <phoneticPr fontId="10"/>
  </si>
  <si>
    <t>上越市（旧市内）</t>
    <rPh sb="0" eb="2">
      <t>ジョウエツ</t>
    </rPh>
    <rPh sb="2" eb="3">
      <t>シ</t>
    </rPh>
    <rPh sb="4" eb="5">
      <t>キュウ</t>
    </rPh>
    <rPh sb="5" eb="7">
      <t>シナイ</t>
    </rPh>
    <phoneticPr fontId="10"/>
  </si>
  <si>
    <t>糸魚川市（旧市内）</t>
    <rPh sb="0" eb="3">
      <t>イトイガワ</t>
    </rPh>
    <rPh sb="3" eb="4">
      <t>シ</t>
    </rPh>
    <rPh sb="5" eb="6">
      <t>キュウ</t>
    </rPh>
    <rPh sb="6" eb="8">
      <t>シナイ</t>
    </rPh>
    <phoneticPr fontId="10"/>
  </si>
  <si>
    <t>南魚沼市（旧南魚沼郡）・南魚沼郡</t>
    <rPh sb="0" eb="1">
      <t>ミナミ</t>
    </rPh>
    <rPh sb="1" eb="3">
      <t>ウオヌマ</t>
    </rPh>
    <rPh sb="3" eb="4">
      <t>シ</t>
    </rPh>
    <rPh sb="5" eb="6">
      <t>キュウ</t>
    </rPh>
    <rPh sb="6" eb="7">
      <t>ミナミ</t>
    </rPh>
    <rPh sb="7" eb="9">
      <t>ウオヌマ</t>
    </rPh>
    <rPh sb="9" eb="10">
      <t>グン</t>
    </rPh>
    <phoneticPr fontId="10"/>
  </si>
  <si>
    <t>新潟市（旧市内）</t>
    <rPh sb="4" eb="5">
      <t>キュウ</t>
    </rPh>
    <rPh sb="5" eb="7">
      <t>シナイ</t>
    </rPh>
    <phoneticPr fontId="10"/>
  </si>
  <si>
    <t>五泉市（旧市内）</t>
    <rPh sb="4" eb="7">
      <t>キュウシナイ</t>
    </rPh>
    <phoneticPr fontId="10"/>
  </si>
  <si>
    <t>阿賀野市・胎内市（旧北蒲原郡）</t>
    <rPh sb="0" eb="3">
      <t>アガノ</t>
    </rPh>
    <rPh sb="3" eb="4">
      <t>シ</t>
    </rPh>
    <rPh sb="5" eb="7">
      <t>タイナイ</t>
    </rPh>
    <rPh sb="7" eb="8">
      <t>シ</t>
    </rPh>
    <rPh sb="9" eb="10">
      <t>キュウ</t>
    </rPh>
    <rPh sb="10" eb="11">
      <t>キタ</t>
    </rPh>
    <rPh sb="11" eb="13">
      <t>カンバラ</t>
    </rPh>
    <rPh sb="13" eb="14">
      <t>グン</t>
    </rPh>
    <phoneticPr fontId="10"/>
  </si>
  <si>
    <t>佐渡市（旧両津市・佐渡郡）</t>
    <rPh sb="0" eb="2">
      <t>サド</t>
    </rPh>
    <rPh sb="2" eb="3">
      <t>シ</t>
    </rPh>
    <rPh sb="4" eb="5">
      <t>キュウ</t>
    </rPh>
    <rPh sb="5" eb="7">
      <t>リョウツ</t>
    </rPh>
    <rPh sb="7" eb="8">
      <t>シ</t>
    </rPh>
    <rPh sb="9" eb="11">
      <t>サド</t>
    </rPh>
    <rPh sb="11" eb="12">
      <t>グン</t>
    </rPh>
    <phoneticPr fontId="10"/>
  </si>
  <si>
    <t>燕市（旧市内）</t>
    <rPh sb="0" eb="1">
      <t>ツバメ</t>
    </rPh>
    <rPh sb="3" eb="4">
      <t>キュウ</t>
    </rPh>
    <rPh sb="4" eb="6">
      <t>シナイ</t>
    </rPh>
    <phoneticPr fontId="10"/>
  </si>
  <si>
    <t>長岡市（旧市内）</t>
    <rPh sb="4" eb="5">
      <t>キュウ</t>
    </rPh>
    <rPh sb="5" eb="7">
      <t>シナイ</t>
    </rPh>
    <phoneticPr fontId="10"/>
  </si>
  <si>
    <t>上越市（旧市内）</t>
    <rPh sb="4" eb="5">
      <t>キュウ</t>
    </rPh>
    <rPh sb="5" eb="7">
      <t>シナイ</t>
    </rPh>
    <phoneticPr fontId="10"/>
  </si>
  <si>
    <t>名立谷浜</t>
    <rPh sb="0" eb="2">
      <t>ナダチ</t>
    </rPh>
    <rPh sb="2" eb="4">
      <t>タニハマ</t>
    </rPh>
    <phoneticPr fontId="10"/>
  </si>
  <si>
    <t>糸魚川市（旧西頚城郡）</t>
    <rPh sb="0" eb="3">
      <t>イトイガワ</t>
    </rPh>
    <rPh sb="3" eb="4">
      <t>シ</t>
    </rPh>
    <rPh sb="5" eb="6">
      <t>キュウ</t>
    </rPh>
    <rPh sb="6" eb="10">
      <t>ニシクビキグン</t>
    </rPh>
    <phoneticPr fontId="10"/>
  </si>
  <si>
    <t>糸魚川市（旧西頚城郡）</t>
    <rPh sb="0" eb="4">
      <t>イトイガワシ</t>
    </rPh>
    <rPh sb="5" eb="6">
      <t>キュウ</t>
    </rPh>
    <rPh sb="6" eb="7">
      <t>セイ</t>
    </rPh>
    <phoneticPr fontId="10"/>
  </si>
  <si>
    <t>青　　　海</t>
    <phoneticPr fontId="10"/>
  </si>
  <si>
    <t>筒　　　石</t>
    <phoneticPr fontId="10"/>
  </si>
  <si>
    <t>能　　　生</t>
    <phoneticPr fontId="10"/>
  </si>
  <si>
    <t>新潟市(旧市内）</t>
    <rPh sb="4" eb="5">
      <t>キュウ</t>
    </rPh>
    <rPh sb="5" eb="7">
      <t>シナイ</t>
    </rPh>
    <phoneticPr fontId="10"/>
  </si>
  <si>
    <t>新潟市・五泉市
（旧中蒲原郡）</t>
    <rPh sb="0" eb="3">
      <t>ニイガタシ</t>
    </rPh>
    <rPh sb="4" eb="7">
      <t>ゴセンシ</t>
    </rPh>
    <rPh sb="9" eb="10">
      <t>キュウ</t>
    </rPh>
    <phoneticPr fontId="10"/>
  </si>
  <si>
    <t>五泉市(旧市内）</t>
    <rPh sb="4" eb="5">
      <t>キュウ</t>
    </rPh>
    <rPh sb="5" eb="7">
      <t>シナイ</t>
    </rPh>
    <phoneticPr fontId="10"/>
  </si>
  <si>
    <t>新潟市（旧白根市）</t>
    <rPh sb="0" eb="2">
      <t>ニイガタ</t>
    </rPh>
    <rPh sb="2" eb="3">
      <t>シ</t>
    </rPh>
    <rPh sb="4" eb="5">
      <t>キュウ</t>
    </rPh>
    <phoneticPr fontId="10"/>
  </si>
  <si>
    <t>阿賀野市・胎内市
（旧北蒲原郡）</t>
    <rPh sb="0" eb="4">
      <t>アガノシ</t>
    </rPh>
    <rPh sb="5" eb="8">
      <t>タイナイシ</t>
    </rPh>
    <rPh sb="10" eb="11">
      <t>キュウ</t>
    </rPh>
    <rPh sb="11" eb="12">
      <t>キタ</t>
    </rPh>
    <phoneticPr fontId="10"/>
  </si>
  <si>
    <t>村　　上　　市</t>
    <phoneticPr fontId="10"/>
  </si>
  <si>
    <t>岩　　船　　郡</t>
    <phoneticPr fontId="10"/>
  </si>
  <si>
    <t>東　蒲　原　郡</t>
    <phoneticPr fontId="10"/>
  </si>
  <si>
    <t>佐渡市（旧両津市・
佐渡郡）</t>
    <rPh sb="0" eb="3">
      <t>サドシ</t>
    </rPh>
    <rPh sb="4" eb="5">
      <t>キュウ</t>
    </rPh>
    <rPh sb="5" eb="7">
      <t>リョウツ</t>
    </rPh>
    <rPh sb="7" eb="8">
      <t>シ</t>
    </rPh>
    <rPh sb="10" eb="12">
      <t>サド</t>
    </rPh>
    <rPh sb="12" eb="13">
      <t>グン</t>
    </rPh>
    <phoneticPr fontId="10"/>
  </si>
  <si>
    <t>※上記以外のサイズ等につきましては、別途お問い合わせください。</t>
    <rPh sb="1" eb="3">
      <t>ジョウキ</t>
    </rPh>
    <rPh sb="3" eb="5">
      <t>イガイ</t>
    </rPh>
    <rPh sb="9" eb="10">
      <t>トウ</t>
    </rPh>
    <rPh sb="18" eb="20">
      <t>ベット</t>
    </rPh>
    <rPh sb="21" eb="22">
      <t>ト</t>
    </rPh>
    <rPh sb="23" eb="24">
      <t>ア</t>
    </rPh>
    <phoneticPr fontId="10"/>
  </si>
  <si>
    <t>新発田西</t>
    <phoneticPr fontId="25"/>
  </si>
  <si>
    <t>新発田東</t>
    <phoneticPr fontId="25"/>
  </si>
  <si>
    <t>● 折込管理料・・・・旧長岡市内へ配送する場合は、折込料の１％</t>
    <rPh sb="11" eb="12">
      <t>キュウ</t>
    </rPh>
    <phoneticPr fontId="10"/>
  </si>
  <si>
    <t>　　　　　　　　　　を頂戴致します。</t>
    <phoneticPr fontId="10"/>
  </si>
  <si>
    <t>　　　　　　　　　　旧長岡市以外へ配送する場合は、折込料の１０％  　</t>
    <rPh sb="10" eb="11">
      <t>キュウ</t>
    </rPh>
    <phoneticPr fontId="10"/>
  </si>
  <si>
    <t>糸魚川市
（旧西頚城郡）</t>
    <rPh sb="0" eb="4">
      <t>イトイガワシ</t>
    </rPh>
    <rPh sb="6" eb="7">
      <t>キュウ</t>
    </rPh>
    <rPh sb="7" eb="8">
      <t>ニシ</t>
    </rPh>
    <rPh sb="8" eb="10">
      <t>クビキ</t>
    </rPh>
    <rPh sb="10" eb="11">
      <t>グン</t>
    </rPh>
    <phoneticPr fontId="10"/>
  </si>
  <si>
    <t>見附北</t>
    <rPh sb="0" eb="2">
      <t>ミツケ</t>
    </rPh>
    <rPh sb="2" eb="3">
      <t>キタ</t>
    </rPh>
    <phoneticPr fontId="10"/>
  </si>
  <si>
    <t>ア新マ経</t>
    <rPh sb="1" eb="2">
      <t>シン</t>
    </rPh>
    <rPh sb="3" eb="4">
      <t>キョウ</t>
    </rPh>
    <phoneticPr fontId="10"/>
  </si>
  <si>
    <t>下条</t>
    <phoneticPr fontId="10"/>
  </si>
  <si>
    <t>※礼　　　拝</t>
  </si>
  <si>
    <t>荒浜</t>
  </si>
  <si>
    <t>※厚紙＝110㎏以上</t>
    <rPh sb="1" eb="3">
      <t>アツガミ</t>
    </rPh>
    <rPh sb="8" eb="10">
      <t>イジョウ</t>
    </rPh>
    <phoneticPr fontId="10"/>
  </si>
  <si>
    <t>2017年10月1日改定実施</t>
    <phoneticPr fontId="10"/>
  </si>
  <si>
    <t>2019.3.1出雲崎と統合</t>
    <rPh sb="8" eb="11">
      <t>イズモザキ</t>
    </rPh>
    <rPh sb="12" eb="14">
      <t>トウゴウ</t>
    </rPh>
    <phoneticPr fontId="10"/>
  </si>
  <si>
    <t>石山</t>
    <phoneticPr fontId="10"/>
  </si>
  <si>
    <t>新潟東</t>
    <rPh sb="0" eb="2">
      <t>ニイガタ</t>
    </rPh>
    <rPh sb="2" eb="3">
      <t>ヒガシ</t>
    </rPh>
    <phoneticPr fontId="10"/>
  </si>
  <si>
    <t>2019.4.1統合</t>
    <rPh sb="8" eb="10">
      <t>トウゴウ</t>
    </rPh>
    <phoneticPr fontId="10"/>
  </si>
  <si>
    <t>北部</t>
  </si>
  <si>
    <t>関屋</t>
  </si>
  <si>
    <t>2019.5.1統合</t>
    <rPh sb="8" eb="10">
      <t>トウゴウ</t>
    </rPh>
    <phoneticPr fontId="10"/>
  </si>
  <si>
    <t>万代</t>
    <rPh sb="0" eb="2">
      <t>バンダイ</t>
    </rPh>
    <phoneticPr fontId="10"/>
  </si>
  <si>
    <t>小新黒埼</t>
    <rPh sb="0" eb="1">
      <t>コ</t>
    </rPh>
    <rPh sb="1" eb="2">
      <t>シン</t>
    </rPh>
    <rPh sb="2" eb="4">
      <t>クロサキ</t>
    </rPh>
    <phoneticPr fontId="10"/>
  </si>
  <si>
    <t>黒埼南</t>
    <rPh sb="0" eb="2">
      <t>クロサキ</t>
    </rPh>
    <rPh sb="2" eb="3">
      <t>ミナミ</t>
    </rPh>
    <phoneticPr fontId="10"/>
  </si>
  <si>
    <t>2019.6.1相川と統合</t>
    <rPh sb="8" eb="10">
      <t>アイカワ</t>
    </rPh>
    <rPh sb="11" eb="13">
      <t>トウゴウ</t>
    </rPh>
    <phoneticPr fontId="10"/>
  </si>
  <si>
    <t>合</t>
    <phoneticPr fontId="10"/>
  </si>
  <si>
    <t>2019.6塩沢・石打と統合</t>
    <rPh sb="6" eb="8">
      <t>シオザワ</t>
    </rPh>
    <rPh sb="9" eb="11">
      <t>イシウチ</t>
    </rPh>
    <rPh sb="12" eb="14">
      <t>トウゴウ</t>
    </rPh>
    <phoneticPr fontId="10"/>
  </si>
  <si>
    <t>※西　　　山</t>
    <rPh sb="1" eb="2">
      <t>ニシ</t>
    </rPh>
    <rPh sb="5" eb="6">
      <t>ヤマ</t>
    </rPh>
    <phoneticPr fontId="10"/>
  </si>
  <si>
    <t>※塩沢石打</t>
    <rPh sb="3" eb="5">
      <t>イシウチ</t>
    </rPh>
    <phoneticPr fontId="10"/>
  </si>
  <si>
    <t>2019.7.1 県庁前と統合</t>
    <rPh sb="9" eb="11">
      <t>ケンチョウ</t>
    </rPh>
    <rPh sb="11" eb="12">
      <t>マエ</t>
    </rPh>
    <rPh sb="13" eb="15">
      <t>トウゴウ</t>
    </rPh>
    <phoneticPr fontId="10"/>
  </si>
  <si>
    <t>2019.8.1米山と統合</t>
    <rPh sb="8" eb="10">
      <t>ヨネヤマ</t>
    </rPh>
    <rPh sb="11" eb="13">
      <t>トウゴウ</t>
    </rPh>
    <phoneticPr fontId="10"/>
  </si>
  <si>
    <t>（谷根・青海川含む）</t>
    <rPh sb="1" eb="2">
      <t>タニ</t>
    </rPh>
    <rPh sb="2" eb="3">
      <t>ネ</t>
    </rPh>
    <rPh sb="4" eb="7">
      <t>オウミガワ</t>
    </rPh>
    <rPh sb="7" eb="8">
      <t>フク</t>
    </rPh>
    <phoneticPr fontId="10"/>
  </si>
  <si>
    <t>　（岩室地区含む）</t>
    <rPh sb="2" eb="4">
      <t>イワムロ</t>
    </rPh>
    <rPh sb="4" eb="6">
      <t>チク</t>
    </rPh>
    <rPh sb="6" eb="7">
      <t>フク</t>
    </rPh>
    <phoneticPr fontId="10"/>
  </si>
  <si>
    <t>駅南東</t>
    <rPh sb="2" eb="3">
      <t>ヒガシ</t>
    </rPh>
    <phoneticPr fontId="10"/>
  </si>
  <si>
    <t>2020.10.1府屋と統合</t>
    <rPh sb="9" eb="11">
      <t>フヤ</t>
    </rPh>
    <rPh sb="12" eb="14">
      <t>トウゴウ</t>
    </rPh>
    <phoneticPr fontId="10"/>
  </si>
  <si>
    <t>2020.11.1統合</t>
    <rPh sb="9" eb="11">
      <t>トウゴウ</t>
    </rPh>
    <phoneticPr fontId="10"/>
  </si>
  <si>
    <t>合</t>
    <phoneticPr fontId="10"/>
  </si>
  <si>
    <t>2020.11.1津南と統合</t>
    <rPh sb="9" eb="11">
      <t>ツナン</t>
    </rPh>
    <rPh sb="12" eb="14">
      <t>トウゴウ</t>
    </rPh>
    <phoneticPr fontId="10"/>
  </si>
  <si>
    <t>※一部地区で朝日、読売、産経の取扱いがございます</t>
    <rPh sb="1" eb="3">
      <t>イチブ</t>
    </rPh>
    <rPh sb="3" eb="5">
      <t>チク</t>
    </rPh>
    <rPh sb="6" eb="8">
      <t>アサヒ</t>
    </rPh>
    <rPh sb="9" eb="11">
      <t>ヨミウリ</t>
    </rPh>
    <rPh sb="12" eb="14">
      <t>サンケイ</t>
    </rPh>
    <rPh sb="15" eb="17">
      <t>トリアツカ</t>
    </rPh>
    <phoneticPr fontId="10"/>
  </si>
  <si>
    <t>2020.11.1糸魚川東と統合</t>
    <rPh sb="9" eb="12">
      <t>イトイガワ</t>
    </rPh>
    <rPh sb="12" eb="13">
      <t>ヒガシ</t>
    </rPh>
    <rPh sb="14" eb="16">
      <t>トウゴウ</t>
    </rPh>
    <phoneticPr fontId="10"/>
  </si>
  <si>
    <t>2020.11.1とやの・県庁前と統合</t>
    <rPh sb="13" eb="15">
      <t>ケンチョウ</t>
    </rPh>
    <rPh sb="15" eb="16">
      <t>マエ</t>
    </rPh>
    <rPh sb="17" eb="19">
      <t>トウゴウ</t>
    </rPh>
    <phoneticPr fontId="10"/>
  </si>
  <si>
    <t>2020.12.1荒浜と統合</t>
    <rPh sb="9" eb="10">
      <t>アラ</t>
    </rPh>
    <rPh sb="10" eb="11">
      <t>ハマ</t>
    </rPh>
    <rPh sb="12" eb="14">
      <t>トウゴウ</t>
    </rPh>
    <phoneticPr fontId="10"/>
  </si>
  <si>
    <t>産経　2020.12.1両津(ﾖ)と統合</t>
    <rPh sb="0" eb="2">
      <t>サンケイ</t>
    </rPh>
    <rPh sb="12" eb="14">
      <t>リョウツ</t>
    </rPh>
    <rPh sb="18" eb="20">
      <t>トウゴウ</t>
    </rPh>
    <phoneticPr fontId="10"/>
  </si>
  <si>
    <t>2021.3.1与板と統合</t>
    <rPh sb="8" eb="10">
      <t>ヨイタ</t>
    </rPh>
    <rPh sb="11" eb="13">
      <t>トウゴウ</t>
    </rPh>
    <phoneticPr fontId="10"/>
  </si>
  <si>
    <t>2021.6.1統合</t>
    <rPh sb="8" eb="10">
      <t>トウゴウ</t>
    </rPh>
    <phoneticPr fontId="10"/>
  </si>
  <si>
    <r>
      <rPr>
        <b/>
        <sz val="10"/>
        <rFont val="ＭＳ 明朝"/>
        <family val="1"/>
        <charset val="128"/>
      </rPr>
      <t>※扱紙表記　</t>
    </r>
    <r>
      <rPr>
        <sz val="10"/>
        <rFont val="ＭＳ 明朝"/>
        <family val="1"/>
        <charset val="128"/>
      </rPr>
      <t>　ア－朝日新聞　新－新潟日報　サ－産経新聞　マ－毎日新聞　ヨ－読売新聞　経－日経新聞　合－全紙取扱店</t>
    </r>
    <rPh sb="1" eb="2">
      <t>アツカイ</t>
    </rPh>
    <rPh sb="2" eb="3">
      <t>カミ</t>
    </rPh>
    <rPh sb="3" eb="5">
      <t>ヒョウキ</t>
    </rPh>
    <rPh sb="9" eb="11">
      <t>アサヒ</t>
    </rPh>
    <phoneticPr fontId="10"/>
  </si>
  <si>
    <r>
      <t xml:space="preserve">     </t>
    </r>
    <r>
      <rPr>
        <sz val="12"/>
        <rFont val="HGS明朝E"/>
        <family val="1"/>
        <charset val="128"/>
      </rPr>
      <t>ホームページ　https://www.sokuhosha-orikomi.jp/</t>
    </r>
    <phoneticPr fontId="25"/>
  </si>
  <si>
    <t>下 越</t>
    <rPh sb="0" eb="1">
      <t>シモ</t>
    </rPh>
    <rPh sb="2" eb="3">
      <t>エツ</t>
    </rPh>
    <phoneticPr fontId="10"/>
  </si>
  <si>
    <t>中 越</t>
    <rPh sb="0" eb="1">
      <t>ナカ</t>
    </rPh>
    <rPh sb="2" eb="3">
      <t>エツ</t>
    </rPh>
    <phoneticPr fontId="10"/>
  </si>
  <si>
    <t>上 越</t>
    <rPh sb="0" eb="1">
      <t>ウエ</t>
    </rPh>
    <rPh sb="2" eb="3">
      <t>エツ</t>
    </rPh>
    <phoneticPr fontId="10"/>
  </si>
  <si>
    <r>
      <t>※上記のほか特殊料金として 　</t>
    </r>
    <r>
      <rPr>
        <sz val="12"/>
        <rFont val="ＭＳ 明朝"/>
        <family val="1"/>
        <charset val="128"/>
      </rPr>
      <t>ハガキ＠4.8　封筒のみ(B5以下)＠4.8</t>
    </r>
    <rPh sb="23" eb="25">
      <t>フウトウ</t>
    </rPh>
    <rPh sb="30" eb="32">
      <t>イカ</t>
    </rPh>
    <phoneticPr fontId="10"/>
  </si>
  <si>
    <t>納 品 日</t>
    <rPh sb="0" eb="1">
      <t>オサメ</t>
    </rPh>
    <rPh sb="2" eb="3">
      <t>ヒン</t>
    </rPh>
    <rPh sb="4" eb="5">
      <t>ヒ</t>
    </rPh>
    <phoneticPr fontId="10"/>
  </si>
  <si>
    <t>スポンサー名</t>
    <phoneticPr fontId="10"/>
  </si>
  <si>
    <t>（浦本・大和川含む）</t>
    <rPh sb="1" eb="3">
      <t>ウラモト</t>
    </rPh>
    <rPh sb="4" eb="7">
      <t>ヤマトガワ</t>
    </rPh>
    <rPh sb="7" eb="8">
      <t>フク</t>
    </rPh>
    <phoneticPr fontId="10"/>
  </si>
  <si>
    <t>A  B  1 2 3 4 5 厚　変型</t>
    <rPh sb="16" eb="17">
      <t>アツ</t>
    </rPh>
    <rPh sb="18" eb="20">
      <t>ヘンケイ</t>
    </rPh>
    <phoneticPr fontId="10"/>
  </si>
  <si>
    <t>２ページ</t>
    <phoneticPr fontId="10"/>
  </si>
  <si>
    <t>様</t>
    <rPh sb="0" eb="1">
      <t>サマ</t>
    </rPh>
    <phoneticPr fontId="10"/>
  </si>
  <si>
    <t>南魚沼市（旧南魚沼郡）　・南魚沼郡</t>
    <phoneticPr fontId="10"/>
  </si>
  <si>
    <t>新潟市・燕市(旧西蒲原郡)・西蒲原郡</t>
    <rPh sb="0" eb="2">
      <t>ニイガタ</t>
    </rPh>
    <rPh sb="2" eb="3">
      <t>シ</t>
    </rPh>
    <rPh sb="4" eb="6">
      <t>ツバメシ</t>
    </rPh>
    <rPh sb="7" eb="8">
      <t>キュウ</t>
    </rPh>
    <rPh sb="14" eb="15">
      <t>ニシ</t>
    </rPh>
    <rPh sb="15" eb="17">
      <t>カンバラ</t>
    </rPh>
    <rPh sb="17" eb="18">
      <t>グン</t>
    </rPh>
    <phoneticPr fontId="10"/>
  </si>
  <si>
    <r>
      <rPr>
        <b/>
        <sz val="16"/>
        <rFont val="ＭＳ 明朝"/>
        <family val="1"/>
        <charset val="128"/>
      </rPr>
      <t xml:space="preserve">新　潟　県　折　込　広　告　料　金　表 </t>
    </r>
    <r>
      <rPr>
        <sz val="16"/>
        <rFont val="ＭＳ 明朝"/>
        <family val="1"/>
        <charset val="128"/>
      </rPr>
      <t xml:space="preserve">    </t>
    </r>
    <r>
      <rPr>
        <sz val="8"/>
        <rFont val="ＭＳ 明朝"/>
        <family val="1"/>
        <charset val="128"/>
      </rPr>
      <t>※消費税別</t>
    </r>
    <rPh sb="0" eb="5">
      <t>ニイガタケン</t>
    </rPh>
    <rPh sb="6" eb="9">
      <t>オリコミ</t>
    </rPh>
    <rPh sb="10" eb="13">
      <t>コウコク</t>
    </rPh>
    <rPh sb="14" eb="17">
      <t>リョウキン</t>
    </rPh>
    <rPh sb="18" eb="19">
      <t>ヒョウ</t>
    </rPh>
    <rPh sb="25" eb="29">
      <t>ショウヒゼイベツ</t>
    </rPh>
    <phoneticPr fontId="10"/>
  </si>
  <si>
    <t>　　　　　　　　　　(佐渡市に折込する場合は折込管理料の他10%を加算します)</t>
    <rPh sb="11" eb="14">
      <t>サドシ</t>
    </rPh>
    <phoneticPr fontId="10"/>
  </si>
  <si>
    <t>● 解約 料金・・・・新聞販売店への搬送終了後の解約の場合は、全額と</t>
    <phoneticPr fontId="10"/>
  </si>
  <si>
    <t xml:space="preserve">                    折込管理料をいただきます。</t>
    <phoneticPr fontId="10"/>
  </si>
  <si>
    <t>2021.7.1西越・荒浜と統合</t>
    <rPh sb="8" eb="10">
      <t>ニシコシ</t>
    </rPh>
    <rPh sb="11" eb="13">
      <t>アラハマ</t>
    </rPh>
    <rPh sb="14" eb="16">
      <t>トウゴウ</t>
    </rPh>
    <phoneticPr fontId="10"/>
  </si>
  <si>
    <t>2021.8.1新発田西・新発田東と統合</t>
    <rPh sb="8" eb="11">
      <t>シバタ</t>
    </rPh>
    <rPh sb="11" eb="12">
      <t>ニシ</t>
    </rPh>
    <rPh sb="13" eb="16">
      <t>シバタ</t>
    </rPh>
    <rPh sb="16" eb="17">
      <t>ヒガシ</t>
    </rPh>
    <rPh sb="18" eb="20">
      <t>トウゴウ</t>
    </rPh>
    <phoneticPr fontId="10"/>
  </si>
  <si>
    <t>2021.11.1統合</t>
    <rPh sb="9" eb="11">
      <t>トウゴウ</t>
    </rPh>
    <phoneticPr fontId="10"/>
  </si>
  <si>
    <t>2021.12.1統合</t>
    <rPh sb="9" eb="11">
      <t>トウゴウ</t>
    </rPh>
    <phoneticPr fontId="10"/>
  </si>
  <si>
    <t>新津・荻川</t>
    <rPh sb="3" eb="5">
      <t>オギカワ</t>
    </rPh>
    <phoneticPr fontId="25"/>
  </si>
  <si>
    <t>2021.12.1読売・読売南部と統合</t>
    <rPh sb="9" eb="11">
      <t>ヨミウリ</t>
    </rPh>
    <rPh sb="12" eb="14">
      <t>ヨミウリ</t>
    </rPh>
    <rPh sb="14" eb="16">
      <t>ナンブ</t>
    </rPh>
    <rPh sb="15" eb="16">
      <t>コウナン</t>
    </rPh>
    <rPh sb="17" eb="19">
      <t>トウゴウ</t>
    </rPh>
    <phoneticPr fontId="10"/>
  </si>
  <si>
    <t>2022.2.1上小国中島と統合</t>
    <rPh sb="8" eb="11">
      <t>カミオグニ</t>
    </rPh>
    <rPh sb="11" eb="13">
      <t>ナカジマ</t>
    </rPh>
    <rPh sb="14" eb="16">
      <t>トウゴウ</t>
    </rPh>
    <phoneticPr fontId="10"/>
  </si>
  <si>
    <t>2021.9.1とやの・県庁前・愛宕と統合</t>
    <phoneticPr fontId="10"/>
  </si>
  <si>
    <t>2021.11.1新大前・内野・小新と統合</t>
    <phoneticPr fontId="10"/>
  </si>
  <si>
    <t>2022.4.1浦佐ヨと統合</t>
    <rPh sb="8" eb="10">
      <t>ウラサ</t>
    </rPh>
    <rPh sb="12" eb="14">
      <t>トウゴウ</t>
    </rPh>
    <phoneticPr fontId="10"/>
  </si>
  <si>
    <t>※村上市（旧岩船郡）・岩船郡</t>
    <rPh sb="1" eb="4">
      <t>ムラカミシ</t>
    </rPh>
    <rPh sb="5" eb="6">
      <t>キュウ</t>
    </rPh>
    <rPh sb="6" eb="8">
      <t>イワフネ</t>
    </rPh>
    <rPh sb="8" eb="9">
      <t>グン</t>
    </rPh>
    <rPh sb="11" eb="12">
      <t>イワ</t>
    </rPh>
    <rPh sb="12" eb="13">
      <t>フネ</t>
    </rPh>
    <rPh sb="13" eb="14">
      <t>グン</t>
    </rPh>
    <phoneticPr fontId="10"/>
  </si>
  <si>
    <t>2022.7.1岩船と統合</t>
    <rPh sb="8" eb="10">
      <t>イワフネ</t>
    </rPh>
    <rPh sb="11" eb="13">
      <t>トウゴウ</t>
    </rPh>
    <phoneticPr fontId="10"/>
  </si>
  <si>
    <t>白崎・五十島</t>
    <rPh sb="0" eb="2">
      <t>シロサキ</t>
    </rPh>
    <rPh sb="3" eb="6">
      <t>イガシマ</t>
    </rPh>
    <phoneticPr fontId="25"/>
  </si>
  <si>
    <t>2022.7.1与板と統合</t>
    <rPh sb="8" eb="10">
      <t>ヨイタ</t>
    </rPh>
    <rPh sb="11" eb="13">
      <t>トウゴウ</t>
    </rPh>
    <phoneticPr fontId="10"/>
  </si>
  <si>
    <t>2022.7.1小黒と統合</t>
    <rPh sb="8" eb="10">
      <t>オグロ</t>
    </rPh>
    <rPh sb="10" eb="11">
      <t>カワヒガシ</t>
    </rPh>
    <rPh sb="11" eb="13">
      <t>トウゴウ</t>
    </rPh>
    <phoneticPr fontId="10"/>
  </si>
  <si>
    <t>※上越安塚（旧小黒）</t>
    <rPh sb="1" eb="3">
      <t>ジョウエツ</t>
    </rPh>
    <rPh sb="3" eb="5">
      <t>ヤスヅカ</t>
    </rPh>
    <rPh sb="6" eb="7">
      <t>キュウ</t>
    </rPh>
    <rPh sb="7" eb="9">
      <t>オグロ</t>
    </rPh>
    <phoneticPr fontId="10"/>
  </si>
  <si>
    <t>保田・五十島</t>
    <rPh sb="0" eb="2">
      <t>ヤスダ</t>
    </rPh>
    <rPh sb="3" eb="6">
      <t>イガシマ</t>
    </rPh>
    <phoneticPr fontId="25"/>
  </si>
  <si>
    <t>松浜</t>
    <rPh sb="0" eb="1">
      <t>マツ</t>
    </rPh>
    <rPh sb="1" eb="2">
      <t>ハマ</t>
    </rPh>
    <phoneticPr fontId="10"/>
  </si>
  <si>
    <t>五泉・馬下</t>
    <rPh sb="0" eb="2">
      <t>ゴセン</t>
    </rPh>
    <rPh sb="3" eb="4">
      <t>ウマ</t>
    </rPh>
    <rPh sb="4" eb="5">
      <t>シタ</t>
    </rPh>
    <phoneticPr fontId="25"/>
  </si>
  <si>
    <t>保田・馬下</t>
    <rPh sb="0" eb="2">
      <t>ヤスダ</t>
    </rPh>
    <rPh sb="3" eb="4">
      <t>ウマ</t>
    </rPh>
    <rPh sb="4" eb="5">
      <t>シタ</t>
    </rPh>
    <phoneticPr fontId="25"/>
  </si>
  <si>
    <t>2023.2.1統合</t>
    <rPh sb="8" eb="10">
      <t>トウゴウ</t>
    </rPh>
    <phoneticPr fontId="10"/>
  </si>
  <si>
    <t>2023.8塩沢と統合</t>
    <rPh sb="6" eb="8">
      <t>シオザワ</t>
    </rPh>
    <rPh sb="9" eb="11">
      <t>トウゴウ</t>
    </rPh>
    <phoneticPr fontId="10"/>
  </si>
  <si>
    <t>2023.11.1三条北と統合</t>
    <rPh sb="9" eb="11">
      <t>サンジョウ</t>
    </rPh>
    <rPh sb="11" eb="12">
      <t>キタ</t>
    </rPh>
    <rPh sb="13" eb="15">
      <t>トウゴウ</t>
    </rPh>
    <phoneticPr fontId="10"/>
  </si>
  <si>
    <t>豊栄</t>
    <rPh sb="0" eb="2">
      <t>トヨサカ</t>
    </rPh>
    <phoneticPr fontId="10"/>
  </si>
  <si>
    <t>2023.11.1統合</t>
    <rPh sb="9" eb="11">
      <t>トウゴウ</t>
    </rPh>
    <phoneticPr fontId="10"/>
  </si>
  <si>
    <t>2023.11.1長岡中央・長岡東と統合</t>
    <rPh sb="9" eb="11">
      <t>ナガオカ</t>
    </rPh>
    <rPh sb="11" eb="13">
      <t>チュウオウ</t>
    </rPh>
    <rPh sb="14" eb="16">
      <t>ナガオカ</t>
    </rPh>
    <rPh sb="16" eb="17">
      <t>ヒガシ</t>
    </rPh>
    <rPh sb="18" eb="20">
      <t>トウゴウ</t>
    </rPh>
    <phoneticPr fontId="10"/>
  </si>
  <si>
    <t>2023.11.1柏崎と統合</t>
    <rPh sb="9" eb="11">
      <t>カシワザキ</t>
    </rPh>
    <rPh sb="12" eb="14">
      <t>トウゴウ</t>
    </rPh>
    <phoneticPr fontId="10"/>
  </si>
  <si>
    <t>（富曽亀、浦瀬、加津保含む）</t>
    <rPh sb="1" eb="4">
      <t>フソキ</t>
    </rPh>
    <rPh sb="5" eb="7">
      <t>ウラセ</t>
    </rPh>
    <rPh sb="8" eb="9">
      <t>カ</t>
    </rPh>
    <rPh sb="9" eb="10">
      <t>ツ</t>
    </rPh>
    <rPh sb="10" eb="11">
      <t>ホ</t>
    </rPh>
    <rPh sb="11" eb="12">
      <t>フク</t>
    </rPh>
    <phoneticPr fontId="10"/>
  </si>
  <si>
    <t>浦瀬(山田)</t>
  </si>
  <si>
    <t>加津保</t>
  </si>
  <si>
    <t>2023.11.1新保と統合</t>
    <rPh sb="9" eb="11">
      <t>ニイボ</t>
    </rPh>
    <rPh sb="12" eb="14">
      <t>トウゴウ</t>
    </rPh>
    <phoneticPr fontId="10"/>
  </si>
  <si>
    <t>(株)速報社は、日本新聞協会の「新聞折込広告基準」を参考とし、社会的影響を考慮した上で、下記項目に該当及び抵触する折込広告の取扱いをお断りする場合があります。</t>
  </si>
  <si>
    <t>1、責任の所在および内容が不明確な広告</t>
  </si>
  <si>
    <t>・広告主名、所在地名、連絡先が記載されていない広告。</t>
  </si>
  <si>
    <t>・広告の意味、目的が分からないもの。</t>
  </si>
  <si>
    <t>2、虚偽または誤認されるおそれがある広告</t>
  </si>
  <si>
    <t>・「日本一」「世界一」など最高・最大級の表現、「確実に儲かる」「ぜったいにやせる」などの断定的表現を何の根拠もなく使用した広告。</t>
  </si>
  <si>
    <t>・「不当な二重価格表示広告」および「おとり広告」。</t>
  </si>
  <si>
    <t>3、公序良俗を乱す表現の広告</t>
  </si>
  <si>
    <t>・露骨な性表現あるいは暴力や犯罪を肯定、礼賛する広告、麻薬・覚醒剤の使用を賛美したり、その他残虐な表現のある広告。</t>
  </si>
  <si>
    <t>4、不動産広告</t>
  </si>
  <si>
    <t>・「宅地建物取引業法」などの関係法規、不動産公正取引協議会の「不動産の表示に関する公正競争規約」の要件を備えていないもの。</t>
  </si>
  <si>
    <t>5、求人広告</t>
  </si>
  <si>
    <t>・雇用主の名称・所在地・連絡先、企業の業種と就業する職種など必要な事項が記載されていない広告。</t>
  </si>
  <si>
    <t>・「男女雇用機会均等法」「雇用対策法」に抵触するおそれがあるもの。</t>
  </si>
  <si>
    <t>・履歴書用紙付求人広告で、履歴書に本籍地、家族関係、宗教・支持政党など差別につながる項目があるもの。</t>
  </si>
  <si>
    <t>・求人広告に見せかけて講習料をとったり、物品・書籍などを売りつけたりすることが目的の広告。</t>
  </si>
  <si>
    <t>6、名誉毀損・プライバシーの侵害などのおそれがある広告</t>
  </si>
  <si>
    <t>・名誉毀損・プライバシーの侵害、信用毀損、業務妨害となるおそれのあるもの。</t>
  </si>
  <si>
    <t>7、選挙運動ビラなど</t>
  </si>
  <si>
    <t>・選挙運動のための折込広告で、「公職選挙法」の要件を備えていないもの。</t>
  </si>
  <si>
    <t>8、弁護士の広告</t>
  </si>
  <si>
    <t>・弁護士および外国特別会員の業務広告で、日本弁護士連合会の「弁護士の業務広告に関する規程」「外国特別会員の業務広告に関する規程」により定められた範囲を逸脱しているもの。</t>
  </si>
  <si>
    <t>9、医療関係の広告</t>
  </si>
  <si>
    <t>・医業・歯科医業・病院・診療所・助産所などの広告で、医療法に定められた事項が記載されていないもの。あん摩業、マッサージ業、柔道整復業などについて、関連法規に定められた事項以外が記載されている広告。</t>
  </si>
  <si>
    <t>10、医療品の広告</t>
  </si>
  <si>
    <t>・医薬品・医薬部外品・化粧品・医療用具・特定疾病用の医薬品・承認前の医薬品などの広告で、「医薬品等適性広告基準」の範囲を逸脱しているもの。</t>
  </si>
  <si>
    <t>11、健康食品の広告</t>
  </si>
  <si>
    <t>・医薬品的な効能・効果が表示されているもの。</t>
  </si>
  <si>
    <t>12、エステティックの広告</t>
  </si>
  <si>
    <t>・「特定商取引法」で定められた誇大広告の禁止に抵触するおそれがあるもの。＜例＞安全、完璧、日本一、業界一、業界初、絶対、永久、永遠、治療、治すなど</t>
  </si>
  <si>
    <t>13、金融関係の広告</t>
  </si>
  <si>
    <t>・貸金業の広告について、「貸金業の規制等に関する法律」で定められている表示事項（利率や登録番号など）の記載が不十分なものや、貸し付け条件において禁止されている誇大広告。</t>
  </si>
  <si>
    <t>・抵当証券業、投資顧問業、金融先物取引業などの広告について、関連法規（抵当証券法・投資顧問業法など）によって禁止されている虚偽誇大、誤認期待の表現が含まれていると判断されるもの。</t>
  </si>
  <si>
    <t>14、新聞社・折込会社・販売店の業務に支障を発生させるおそれがある広告</t>
  </si>
  <si>
    <t>・前記以外の事項でも、政治・宗教問題や係争中の問題、もしくは意見が大きく分かれ政治・</t>
  </si>
  <si>
    <t>宗教問題化、係争化が予想される内容など、折込実施によって新聞社・折込会社・販売店の業務や営業活動に支障や不利益を発生させるおそれがあるもの。</t>
  </si>
  <si>
    <t>・新聞形態の広告、新聞本誌と誤認されやすい広告。</t>
  </si>
  <si>
    <t>15、その他</t>
  </si>
  <si>
    <t>・公序良俗に反したり、反社会的な表現の広告、誹謗中傷のおそれのある広告、あるいは迷信などに頼る非科学的な広告。</t>
  </si>
  <si>
    <t>・独占禁止法、景品表示法、関係告示、規約に反するもの。</t>
  </si>
  <si>
    <t>・その他、当社が妥当でないと判断した広告。可否の理由について、当社は説明する義務を負いません。</t>
  </si>
  <si>
    <t>※上記に限らず、判断が難しいものは、諸関係機関の指導・協議により決定させていただきます。ご不明の点につきましては当社へお問い合わせください。</t>
  </si>
  <si>
    <t>[平成 14 年 5 月 17 日改正] 日本新聞協会（一部抜粋）</t>
  </si>
  <si>
    <t>◇新聞折込広告取扱い上のご注意</t>
  </si>
  <si>
    <t>１．折込広告は朝刊を原則とします。</t>
  </si>
  <si>
    <t>２．配送業務の作業上、１０枚を単位として取扱います。</t>
  </si>
  <si>
    <t>３．変形、厚紙等は企画の段階でお問い合わせ下さい。</t>
  </si>
  <si>
    <t>４．年末年始や休刊日、飛石連休等の臨時折込体制は前もってご連絡ご案内いたします。</t>
  </si>
  <si>
    <t>５．表示部数よりも指定部数が少ない場合はご希望の地域に配布しかねる事もございます。</t>
  </si>
  <si>
    <t>６．天災、災害等、不慮の事故があった場合、折込日の遅れ、また、折込不能になる</t>
  </si>
  <si>
    <t>事もございます。</t>
  </si>
  <si>
    <t>７．世界的に流行する感染症（新型インフルエンザ等）の発生により新聞販売店従業員の</t>
  </si>
  <si>
    <t>多数が欠勤した場合は一部地域の配達ができないことがあります。また、販売店従業</t>
  </si>
  <si>
    <t>員の健康被害の恐れが極めて高く、配達が困難と販売店が判断したときは一部地域で</t>
  </si>
  <si>
    <t>指定日の折込ができない場合がありますので、ご了承願います。</t>
  </si>
  <si>
    <r>
      <t>８．</t>
    </r>
    <r>
      <rPr>
        <u/>
        <sz val="8"/>
        <rFont val="ＭＳ ゴシック"/>
        <family val="3"/>
        <charset val="128"/>
      </rPr>
      <t>選挙開票日の翌日は新聞到着が大幅に遅れますのでお取扱いはいたしません。</t>
    </r>
  </si>
  <si>
    <t>９．連合（集合）折込広告について</t>
  </si>
  <si>
    <t>　●発行責任者（企画会社名）が明記され新聞折込広告基準に抵触しないもの</t>
  </si>
  <si>
    <t>●連合広告としてお取扱できる業種は公共性の高いと認めたものに限ります</t>
  </si>
  <si>
    <t>（企画の際は事前にお問い合わせください。）</t>
  </si>
  <si>
    <t>●折込料金は通常の２倍</t>
  </si>
  <si>
    <t>10. 連合折込広告と取り扱われず1枚料金となるもの</t>
  </si>
  <si>
    <t>　①商店街などの記念・統一売り出しのもの</t>
  </si>
  <si>
    <t>　②グループ・サークル・チェーン店・同一建物・同一土地内のテナントの場合</t>
  </si>
  <si>
    <t>　③同一場所においての合同販売</t>
  </si>
  <si>
    <t>　④目的が同一なもので、後援・共催・販売元・業務提携があるもの</t>
  </si>
  <si>
    <t>　⑤旅行業者等の旅館名・協賛店名が連記してあるもの</t>
  </si>
  <si>
    <t>　⑥消費者が見て、同一スポンサーと受け取られるもの</t>
  </si>
  <si>
    <t>　⑦公共交通機関の時刻表等</t>
  </si>
  <si>
    <t>◇お　願　い</t>
  </si>
  <si>
    <r>
      <t>折込広告を確実に配布するため、予め配布伝票を提出していただいております。</t>
    </r>
    <r>
      <rPr>
        <u/>
        <sz val="8"/>
        <rFont val="ＭＳ ゴシック"/>
        <family val="3"/>
        <charset val="128"/>
      </rPr>
      <t>電話連絡により万一事故等が生じた場合、当社では一切責任は負いかねます</t>
    </r>
    <r>
      <rPr>
        <sz val="8"/>
        <rFont val="ＭＳ ゴシック"/>
        <family val="3"/>
        <charset val="128"/>
      </rPr>
      <t>ので、伝票・FAX等でのご連絡をお願いいたします。</t>
    </r>
  </si>
  <si>
    <t>☆上記及び折込広告について不明な点がありましたら当社へご相談ください。</t>
  </si>
  <si>
    <t>　（県内、県外、読売、毎日、産経、新潟日報の折込も全て扱っております。）</t>
  </si>
  <si>
    <t>☆部数表は実際の行政区域と異なる場合があります。</t>
  </si>
  <si>
    <t>☆なお、ご不明な点がございましたらお問い合わせください。</t>
  </si>
  <si>
    <t>◇印刷物の搬入は、以下ＵＲＬより納品締切表でご確認願います</t>
    <rPh sb="9" eb="11">
      <t>イカ</t>
    </rPh>
    <rPh sb="16" eb="18">
      <t>ノウヒン</t>
    </rPh>
    <rPh sb="18" eb="21">
      <t>シメキリヒョウ</t>
    </rPh>
    <rPh sb="23" eb="25">
      <t>カクニン</t>
    </rPh>
    <rPh sb="25" eb="26">
      <t>ネガ</t>
    </rPh>
    <phoneticPr fontId="25"/>
  </si>
  <si>
    <t>https://www.sokuhosha-orikomi.jp/download</t>
    <phoneticPr fontId="25"/>
  </si>
  <si>
    <t>◎お守りください「新聞折込広告基準」</t>
    <rPh sb="2" eb="3">
      <t>マモ</t>
    </rPh>
    <phoneticPr fontId="25"/>
  </si>
  <si>
    <t>2024.2.1 統合</t>
    <rPh sb="9" eb="11">
      <t>トウゴウ</t>
    </rPh>
    <phoneticPr fontId="10"/>
  </si>
  <si>
    <t>2024.4.1佐和田と統合</t>
    <rPh sb="8" eb="11">
      <t>サワダ</t>
    </rPh>
    <rPh sb="12" eb="14">
      <t>トウゴウ</t>
    </rPh>
    <phoneticPr fontId="10"/>
  </si>
  <si>
    <t>2024.4.1直江津東･百間町と統合</t>
    <rPh sb="8" eb="11">
      <t>ナオエツ</t>
    </rPh>
    <rPh sb="11" eb="12">
      <t>ヒガシ</t>
    </rPh>
    <rPh sb="13" eb="14">
      <t>ヒャク</t>
    </rPh>
    <rPh sb="14" eb="15">
      <t>マ</t>
    </rPh>
    <rPh sb="15" eb="16">
      <t>マチ</t>
    </rPh>
    <rPh sb="16" eb="17">
      <t>カワヒガシ</t>
    </rPh>
    <rPh sb="17" eb="19">
      <t>トウゴウ</t>
    </rPh>
    <phoneticPr fontId="10"/>
  </si>
  <si>
    <t>2024.9.1山北（旧黒川俣）と統合</t>
    <rPh sb="8" eb="10">
      <t>サンポク</t>
    </rPh>
    <rPh sb="11" eb="12">
      <t>キュウ</t>
    </rPh>
    <rPh sb="12" eb="15">
      <t>クロカワマタ</t>
    </rPh>
    <rPh sb="17" eb="19">
      <t>トウゴウ</t>
    </rPh>
    <phoneticPr fontId="10"/>
  </si>
  <si>
    <t>※山　　　北</t>
    <rPh sb="1" eb="2">
      <t>ヤマ</t>
    </rPh>
    <rPh sb="5" eb="6">
      <t>キタ</t>
    </rPh>
    <phoneticPr fontId="10"/>
  </si>
  <si>
    <t>2024.10.1小新・黒埼と統合</t>
    <rPh sb="9" eb="11">
      <t>コシン</t>
    </rPh>
    <rPh sb="12" eb="14">
      <t>クロサキ</t>
    </rPh>
    <phoneticPr fontId="10"/>
  </si>
  <si>
    <t>2024.11.1十日町(旧十日町西部)と統合</t>
    <rPh sb="9" eb="12">
      <t>トオカマチ</t>
    </rPh>
    <rPh sb="13" eb="14">
      <t>キュウ</t>
    </rPh>
    <rPh sb="14" eb="17">
      <t>トオカマチ</t>
    </rPh>
    <rPh sb="17" eb="19">
      <t>セイブ</t>
    </rPh>
    <rPh sb="21" eb="23">
      <t>トウゴウ</t>
    </rPh>
    <phoneticPr fontId="10"/>
  </si>
  <si>
    <t>十日町</t>
    <phoneticPr fontId="10"/>
  </si>
  <si>
    <t>2024.12.1 統合</t>
    <rPh sb="10" eb="12">
      <t>トウゴウ</t>
    </rPh>
    <phoneticPr fontId="10"/>
  </si>
  <si>
    <t>2025.4.1とやの・愛宕と統合</t>
    <phoneticPr fontId="10"/>
  </si>
  <si>
    <t>2025.6.1統合</t>
    <rPh sb="8" eb="10">
      <t>トウゴウ</t>
    </rPh>
    <phoneticPr fontId="10"/>
  </si>
  <si>
    <t>2025.6.1長岡中央と統合</t>
    <rPh sb="8" eb="10">
      <t>ナガオカ</t>
    </rPh>
    <rPh sb="10" eb="12">
      <t>チュウオウ</t>
    </rPh>
    <rPh sb="13" eb="15">
      <t>トウゴウ</t>
    </rPh>
    <phoneticPr fontId="10"/>
  </si>
  <si>
    <t>（妙高市2,680　上越市2,020）</t>
    <rPh sb="1" eb="3">
      <t>ミョウコウ</t>
    </rPh>
    <rPh sb="3" eb="4">
      <t>シ</t>
    </rPh>
    <rPh sb="10" eb="13">
      <t>ジョウエツシ</t>
    </rPh>
    <phoneticPr fontId="10"/>
  </si>
  <si>
    <t>合</t>
    <rPh sb="0" eb="1">
      <t>ゴウ</t>
    </rPh>
    <phoneticPr fontId="10"/>
  </si>
  <si>
    <t>2025.8.1 統合</t>
    <rPh sb="9" eb="11">
      <t>トウゴウ</t>
    </rPh>
    <phoneticPr fontId="10"/>
  </si>
  <si>
    <t>2025.8.1小千谷・濁沢と統合</t>
    <rPh sb="8" eb="11">
      <t>オヂヤ</t>
    </rPh>
    <rPh sb="12" eb="14">
      <t>ニゴリサワ</t>
    </rPh>
    <rPh sb="15" eb="17">
      <t>トウゴウ</t>
    </rPh>
    <phoneticPr fontId="10"/>
  </si>
  <si>
    <t>2025年9月1日現在</t>
    <rPh sb="4" eb="5">
      <t>ネン</t>
    </rPh>
    <rPh sb="6" eb="7">
      <t>ガツ</t>
    </rPh>
    <rPh sb="8" eb="9">
      <t>ヒ</t>
    </rPh>
    <phoneticPr fontId="10"/>
  </si>
  <si>
    <t>新県地域系統別新聞折込部数表　2025年9月1日現在</t>
    <rPh sb="19" eb="20">
      <t>ネン</t>
    </rPh>
    <rPh sb="21" eb="22">
      <t>ガツ</t>
    </rPh>
    <rPh sb="23" eb="24">
      <t>ヒ</t>
    </rPh>
    <rPh sb="24" eb="26">
      <t>ゲンザイ</t>
    </rPh>
    <phoneticPr fontId="10"/>
  </si>
  <si>
    <t>2025.9.1万代･駅南･木戸･石山東･物見山と統合</t>
    <rPh sb="8" eb="10">
      <t>バンダイ</t>
    </rPh>
    <rPh sb="11" eb="13">
      <t>エキナン</t>
    </rPh>
    <rPh sb="14" eb="16">
      <t>キド</t>
    </rPh>
    <rPh sb="17" eb="19">
      <t>イシヤマ</t>
    </rPh>
    <rPh sb="19" eb="20">
      <t>ヒガシ</t>
    </rPh>
    <rPh sb="21" eb="24">
      <t>モノミヤマ</t>
    </rPh>
    <rPh sb="25" eb="27">
      <t>トウゴウ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</si>
</sst>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6">
    <font>
      <sz val="11"/>
      <name val="ＭＳ 明朝"/>
      <family val="1"/>
      <charset val="128"/>
    </font>
    <font>
      <b/>
      <sz val="11"/>
      <name val="ＭＳ 明朝"/>
      <family val="1"/>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1"/>
      <name val="ＭＳ 明朝"/>
      <family val="1"/>
      <charset val="128"/>
    </font>
    <font>
      <b/>
      <sz val="12"/>
      <name val="ＭＳ 明朝"/>
      <family val="1"/>
      <charset val="128"/>
    </font>
    <font>
      <sz val="9"/>
      <name val="ＭＳ 明朝"/>
      <family val="1"/>
      <charset val="128"/>
    </font>
    <font>
      <sz val="14"/>
      <name val="ＭＳ 明朝"/>
      <family val="1"/>
      <charset val="128"/>
    </font>
    <font>
      <sz val="6"/>
      <name val="ＭＳ Ｐ明朝"/>
      <family val="1"/>
      <charset val="128"/>
    </font>
    <font>
      <sz val="11"/>
      <name val="ＭＳ 明朝"/>
      <family val="1"/>
      <charset val="128"/>
    </font>
    <font>
      <sz val="11"/>
      <name val="ＭＳ 明朝"/>
      <family val="1"/>
      <charset val="128"/>
    </font>
    <font>
      <sz val="11"/>
      <color indexed="12"/>
      <name val="ＭＳ 明朝"/>
      <family val="1"/>
      <charset val="128"/>
    </font>
    <font>
      <b/>
      <sz val="11"/>
      <color indexed="12"/>
      <name val="ＭＳ 明朝"/>
      <family val="1"/>
      <charset val="128"/>
    </font>
    <font>
      <sz val="11"/>
      <name val="ＭＳ 明朝"/>
      <family val="1"/>
      <charset val="128"/>
    </font>
    <font>
      <b/>
      <sz val="13.5"/>
      <color indexed="12"/>
      <name val="ＭＳ 明朝"/>
      <family val="1"/>
      <charset val="128"/>
    </font>
    <font>
      <sz val="11"/>
      <color indexed="48"/>
      <name val="ＭＳ 明朝"/>
      <family val="1"/>
      <charset val="128"/>
    </font>
    <font>
      <sz val="9"/>
      <color indexed="12"/>
      <name val="ＭＳ 明朝"/>
      <family val="1"/>
      <charset val="128"/>
    </font>
    <font>
      <sz val="10"/>
      <color indexed="12"/>
      <name val="ＭＳ 明朝"/>
      <family val="1"/>
      <charset val="128"/>
    </font>
    <font>
      <sz val="8"/>
      <color indexed="12"/>
      <name val="ＭＳ 明朝"/>
      <family val="1"/>
      <charset val="128"/>
    </font>
    <font>
      <sz val="11"/>
      <color indexed="56"/>
      <name val="ＭＳ 明朝"/>
      <family val="1"/>
      <charset val="128"/>
    </font>
    <font>
      <sz val="8"/>
      <name val="ＭＳ 明朝"/>
      <family val="1"/>
      <charset val="128"/>
    </font>
    <font>
      <sz val="7"/>
      <color indexed="12"/>
      <name val="ＭＳ 明朝"/>
      <family val="1"/>
      <charset val="128"/>
    </font>
    <font>
      <b/>
      <sz val="8"/>
      <name val="ＭＳ 明朝"/>
      <family val="1"/>
      <charset val="128"/>
    </font>
    <font>
      <sz val="6"/>
      <name val="ＭＳ 明朝"/>
      <family val="1"/>
      <charset val="128"/>
    </font>
    <font>
      <sz val="7"/>
      <name val="ＭＳ 明朝"/>
      <family val="1"/>
      <charset val="128"/>
    </font>
    <font>
      <b/>
      <sz val="10"/>
      <name val="ＭＳ 明朝"/>
      <family val="1"/>
      <charset val="128"/>
    </font>
    <font>
      <sz val="9"/>
      <color rgb="FFFF0000"/>
      <name val="ＭＳ 明朝"/>
      <family val="1"/>
      <charset val="128"/>
    </font>
    <font>
      <sz val="11"/>
      <name val="HGS明朝E"/>
      <family val="1"/>
      <charset val="128"/>
    </font>
    <font>
      <sz val="12"/>
      <name val="HGS明朝E"/>
      <family val="1"/>
      <charset val="128"/>
    </font>
    <font>
      <b/>
      <sz val="14"/>
      <name val="ＭＳ 明朝"/>
      <family val="1"/>
      <charset val="128"/>
    </font>
    <font>
      <sz val="14"/>
      <color indexed="12"/>
      <name val="ＭＳ 明朝"/>
      <family val="1"/>
      <charset val="128"/>
    </font>
    <font>
      <sz val="11"/>
      <color rgb="FF0000FF"/>
      <name val="ＭＳ 明朝"/>
      <family val="1"/>
      <charset val="128"/>
    </font>
    <font>
      <b/>
      <sz val="16"/>
      <name val="ＭＳ 明朝"/>
      <family val="1"/>
      <charset val="128"/>
    </font>
    <font>
      <b/>
      <sz val="14"/>
      <color indexed="12"/>
      <name val="ＭＳ 明朝"/>
      <family val="1"/>
      <charset val="128"/>
    </font>
    <font>
      <sz val="11"/>
      <color rgb="FFFF0000"/>
      <name val="ＭＳ 明朝"/>
      <family val="1"/>
      <charset val="128"/>
    </font>
    <font>
      <sz val="8"/>
      <color rgb="FFFF0000"/>
      <name val="ＭＳ 明朝"/>
      <family val="1"/>
      <charset val="128"/>
    </font>
    <font>
      <sz val="8"/>
      <name val="ＭＳ ゴシック"/>
      <family val="3"/>
      <charset val="128"/>
    </font>
    <font>
      <b/>
      <sz val="8"/>
      <name val="ＭＳ ゴシック"/>
      <family val="3"/>
      <charset val="128"/>
    </font>
    <font>
      <sz val="7"/>
      <name val="ＭＳ ゴシック"/>
      <family val="3"/>
      <charset val="128"/>
    </font>
    <font>
      <b/>
      <sz val="10"/>
      <name val="ＭＳ ゴシック"/>
      <family val="3"/>
      <charset val="128"/>
    </font>
    <font>
      <u/>
      <sz val="8"/>
      <name val="ＭＳ ゴシック"/>
      <family val="3"/>
      <charset val="128"/>
    </font>
    <font>
      <u/>
      <sz val="11"/>
      <color theme="10"/>
      <name val="ＭＳ 明朝"/>
      <family val="1"/>
      <charset val="128"/>
    </font>
    <font>
      <sz val="10"/>
      <color rgb="FFFF0000"/>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hair">
        <color indexed="64"/>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bottom style="medium">
        <color indexed="64"/>
      </bottom>
      <diagonal/>
    </border>
    <border>
      <left/>
      <right/>
      <top/>
      <bottom style="mediumDashDot">
        <color indexed="64"/>
      </bottom>
      <diagonal/>
    </border>
    <border>
      <left/>
      <right/>
      <top style="medium">
        <color indexed="64"/>
      </top>
      <bottom style="mediumDashDot">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top style="hair">
        <color indexed="64"/>
      </top>
      <bottom style="double">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0" fontId="43" fillId="0" borderId="0" applyNumberFormat="0" applyFill="0" applyBorder="0" applyAlignment="0" applyProtection="0"/>
  </cellStyleXfs>
  <cellXfs count="612">
    <xf numFmtId="0" fontId="0" fillId="0" borderId="0" xfId="0"/>
    <xf numFmtId="0" fontId="0" fillId="0" borderId="0" xfId="0" applyAlignment="1">
      <alignment horizontal="centerContinuous"/>
    </xf>
    <xf numFmtId="0" fontId="3" fillId="0" borderId="0" xfId="0" applyFont="1" applyAlignment="1">
      <alignment horizontal="centerContinuous"/>
    </xf>
    <xf numFmtId="0" fontId="3" fillId="0" borderId="0" xfId="0" applyFont="1"/>
    <xf numFmtId="0" fontId="4" fillId="0" borderId="0" xfId="0" quotePrefix="1" applyFont="1" applyAlignment="1">
      <alignment horizontal="left"/>
    </xf>
    <xf numFmtId="0" fontId="4" fillId="0" borderId="0" xfId="0" applyFont="1"/>
    <xf numFmtId="0" fontId="2" fillId="0" borderId="0" xfId="0" applyFont="1"/>
    <xf numFmtId="0" fontId="9" fillId="0" borderId="0" xfId="0" applyFont="1"/>
    <xf numFmtId="0" fontId="4" fillId="0" borderId="0" xfId="0" applyFont="1" applyAlignment="1">
      <alignment horizontal="left"/>
    </xf>
    <xf numFmtId="38" fontId="2" fillId="0" borderId="1" xfId="1" applyFont="1" applyBorder="1"/>
    <xf numFmtId="0" fontId="1" fillId="0" borderId="0" xfId="0" applyFont="1" applyAlignment="1">
      <alignment horizontal="distributed"/>
    </xf>
    <xf numFmtId="38" fontId="1" fillId="0" borderId="0" xfId="1" applyFont="1" applyBorder="1"/>
    <xf numFmtId="38" fontId="2" fillId="0" borderId="2" xfId="1" applyFont="1" applyBorder="1"/>
    <xf numFmtId="38" fontId="2" fillId="0" borderId="3" xfId="1" applyFont="1" applyBorder="1"/>
    <xf numFmtId="38" fontId="2" fillId="0" borderId="4" xfId="1" applyFont="1" applyBorder="1"/>
    <xf numFmtId="38" fontId="2" fillId="0" borderId="5" xfId="1" applyFont="1" applyBorder="1"/>
    <xf numFmtId="38" fontId="2" fillId="0" borderId="6" xfId="1" applyFont="1" applyBorder="1"/>
    <xf numFmtId="0" fontId="9" fillId="0" borderId="0" xfId="0" applyFont="1" applyAlignment="1">
      <alignment horizontal="center" vertical="center" textRotation="255"/>
    </xf>
    <xf numFmtId="0" fontId="2" fillId="0" borderId="0" xfId="0" applyFont="1" applyAlignment="1">
      <alignment vertical="center"/>
    </xf>
    <xf numFmtId="0" fontId="11" fillId="0" borderId="0" xfId="0" applyFont="1" applyAlignment="1">
      <alignment vertical="center"/>
    </xf>
    <xf numFmtId="38" fontId="2" fillId="0" borderId="0" xfId="1" applyFont="1" applyFill="1" applyBorder="1" applyAlignment="1">
      <alignment vertical="center"/>
    </xf>
    <xf numFmtId="0" fontId="11" fillId="0" borderId="0" xfId="0" applyFont="1" applyAlignment="1">
      <alignment horizontal="distributed" vertical="center"/>
    </xf>
    <xf numFmtId="0" fontId="11" fillId="0" borderId="0" xfId="0" applyFont="1" applyAlignment="1">
      <alignment horizontal="center" vertical="center"/>
    </xf>
    <xf numFmtId="38" fontId="13" fillId="0" borderId="7" xfId="1" applyFont="1" applyFill="1" applyBorder="1" applyAlignment="1">
      <alignment horizontal="right" vertical="center"/>
    </xf>
    <xf numFmtId="0" fontId="13" fillId="0" borderId="8" xfId="0" applyFont="1" applyBorder="1" applyAlignment="1">
      <alignment horizontal="centerContinuous" vertical="center"/>
    </xf>
    <xf numFmtId="38" fontId="13" fillId="0" borderId="9" xfId="1" applyFont="1" applyFill="1" applyBorder="1" applyAlignment="1">
      <alignment vertical="center"/>
    </xf>
    <xf numFmtId="0" fontId="13" fillId="0" borderId="10" xfId="0" applyFont="1" applyBorder="1" applyAlignment="1">
      <alignment horizontal="centerContinuous" vertical="center"/>
    </xf>
    <xf numFmtId="0" fontId="15" fillId="0" borderId="0" xfId="0" applyFont="1" applyAlignment="1">
      <alignment vertical="center"/>
    </xf>
    <xf numFmtId="0" fontId="15" fillId="0" borderId="8" xfId="0" applyFont="1" applyBorder="1" applyAlignment="1">
      <alignment horizontal="center" vertical="center"/>
    </xf>
    <xf numFmtId="0" fontId="15" fillId="0" borderId="9" xfId="0" applyFont="1" applyBorder="1" applyAlignment="1">
      <alignment horizontal="distributed" vertical="center"/>
    </xf>
    <xf numFmtId="0" fontId="15" fillId="0" borderId="7" xfId="0" applyFont="1" applyBorder="1" applyAlignment="1">
      <alignment horizontal="distributed" vertical="center"/>
    </xf>
    <xf numFmtId="0" fontId="15" fillId="0" borderId="11" xfId="0" applyFont="1" applyBorder="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distributed" vertical="center"/>
    </xf>
    <xf numFmtId="38" fontId="15" fillId="0" borderId="0" xfId="1" applyFont="1" applyFill="1" applyBorder="1" applyAlignment="1">
      <alignment vertical="center"/>
    </xf>
    <xf numFmtId="0" fontId="15" fillId="0" borderId="0" xfId="0" quotePrefix="1" applyFont="1" applyAlignment="1">
      <alignment horizontal="center" vertical="center"/>
    </xf>
    <xf numFmtId="38" fontId="15" fillId="0" borderId="0" xfId="1" applyFont="1" applyFill="1" applyBorder="1" applyAlignment="1">
      <alignment horizontal="right" vertical="center"/>
    </xf>
    <xf numFmtId="0" fontId="15" fillId="0" borderId="0" xfId="0" quotePrefix="1" applyFont="1" applyAlignment="1">
      <alignment horizontal="left" vertical="center"/>
    </xf>
    <xf numFmtId="0" fontId="14" fillId="0" borderId="9" xfId="0" applyFont="1" applyBorder="1" applyAlignment="1">
      <alignment horizontal="centerContinuous" vertical="center"/>
    </xf>
    <xf numFmtId="38" fontId="13" fillId="0" borderId="9" xfId="1" applyFont="1" applyFill="1" applyBorder="1" applyAlignment="1">
      <alignment horizontal="right" vertical="center"/>
    </xf>
    <xf numFmtId="0" fontId="15"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6" fillId="0" borderId="0" xfId="0" applyFont="1" applyAlignment="1">
      <alignment horizontal="right" vertical="center"/>
    </xf>
    <xf numFmtId="38" fontId="2" fillId="0" borderId="0" xfId="1" applyFont="1" applyFill="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Continuous" vertical="center"/>
    </xf>
    <xf numFmtId="38" fontId="13" fillId="0" borderId="0" xfId="0" applyNumberFormat="1" applyFont="1" applyAlignment="1">
      <alignment vertical="center"/>
    </xf>
    <xf numFmtId="38" fontId="13" fillId="0" borderId="0" xfId="1" applyFont="1" applyFill="1" applyBorder="1" applyAlignment="1">
      <alignment horizontal="right" vertical="center"/>
    </xf>
    <xf numFmtId="0" fontId="6" fillId="0" borderId="0" xfId="0" applyFont="1" applyAlignment="1">
      <alignment horizontal="distributed" vertical="center"/>
    </xf>
    <xf numFmtId="0" fontId="6" fillId="0" borderId="0" xfId="0" applyFont="1" applyAlignment="1">
      <alignment horizontal="center" vertical="center"/>
    </xf>
    <xf numFmtId="0" fontId="13" fillId="0" borderId="14" xfId="0" applyFont="1" applyBorder="1"/>
    <xf numFmtId="0" fontId="13" fillId="0" borderId="0" xfId="0" applyFont="1"/>
    <xf numFmtId="0" fontId="14" fillId="0" borderId="16" xfId="0" applyFont="1" applyBorder="1" applyAlignment="1">
      <alignment horizontal="distributed"/>
    </xf>
    <xf numFmtId="38" fontId="14" fillId="0" borderId="17" xfId="1" applyFont="1" applyBorder="1"/>
    <xf numFmtId="38" fontId="14" fillId="0" borderId="18" xfId="1" applyFont="1" applyBorder="1"/>
    <xf numFmtId="0" fontId="13" fillId="0" borderId="15" xfId="0" applyFont="1" applyBorder="1" applyAlignment="1">
      <alignment horizontal="distributed"/>
    </xf>
    <xf numFmtId="0" fontId="13" fillId="0" borderId="9" xfId="0" applyFont="1" applyBorder="1" applyAlignment="1">
      <alignment horizontal="distributed"/>
    </xf>
    <xf numFmtId="0" fontId="13" fillId="0" borderId="7" xfId="0" applyFont="1" applyBorder="1" applyAlignment="1">
      <alignment horizontal="distributed"/>
    </xf>
    <xf numFmtId="0" fontId="15" fillId="0" borderId="13" xfId="0" applyFont="1" applyBorder="1" applyAlignment="1">
      <alignment horizontal="distributed" vertical="center"/>
    </xf>
    <xf numFmtId="0" fontId="1" fillId="0" borderId="0" xfId="0" applyFont="1" applyAlignment="1">
      <alignment horizontal="center" vertical="center"/>
    </xf>
    <xf numFmtId="0" fontId="15" fillId="0" borderId="20" xfId="0" applyFont="1" applyBorder="1" applyAlignment="1">
      <alignment horizontal="distributed" vertical="center"/>
    </xf>
    <xf numFmtId="0" fontId="15" fillId="0" borderId="21" xfId="0" applyFont="1" applyBorder="1" applyAlignment="1">
      <alignment horizontal="center" vertical="center"/>
    </xf>
    <xf numFmtId="0" fontId="2" fillId="0" borderId="21" xfId="0" applyFont="1" applyBorder="1" applyAlignment="1">
      <alignment horizontal="center" vertical="center"/>
    </xf>
    <xf numFmtId="38" fontId="2" fillId="0" borderId="21" xfId="1" applyFont="1" applyFill="1" applyBorder="1" applyAlignment="1">
      <alignment horizontal="right" vertical="center"/>
    </xf>
    <xf numFmtId="0" fontId="2" fillId="0" borderId="20" xfId="0" applyFont="1" applyBorder="1" applyAlignment="1">
      <alignment horizontal="distributed" vertical="center"/>
    </xf>
    <xf numFmtId="0" fontId="2" fillId="0" borderId="23" xfId="0" applyFont="1" applyBorder="1" applyAlignment="1">
      <alignment horizontal="distributed" vertical="center"/>
    </xf>
    <xf numFmtId="38" fontId="2" fillId="0" borderId="24" xfId="1" applyFont="1" applyFill="1" applyBorder="1" applyAlignment="1">
      <alignment horizontal="right" vertical="center"/>
    </xf>
    <xf numFmtId="38" fontId="2" fillId="0" borderId="26" xfId="0" applyNumberFormat="1" applyFont="1" applyBorder="1" applyAlignment="1">
      <alignment horizontal="right" vertical="center"/>
    </xf>
    <xf numFmtId="0" fontId="2" fillId="0" borderId="27" xfId="0" applyFont="1" applyBorder="1" applyAlignment="1">
      <alignment horizontal="center" vertical="center"/>
    </xf>
    <xf numFmtId="38" fontId="2" fillId="0" borderId="27" xfId="1" applyFont="1" applyFill="1" applyBorder="1" applyAlignment="1">
      <alignment horizontal="right" vertical="center"/>
    </xf>
    <xf numFmtId="0" fontId="2" fillId="0" borderId="29" xfId="0" applyFont="1" applyBorder="1" applyAlignment="1">
      <alignment horizontal="distributed" vertical="center"/>
    </xf>
    <xf numFmtId="38" fontId="13" fillId="0" borderId="31" xfId="0" applyNumberFormat="1" applyFont="1" applyBorder="1" applyAlignment="1">
      <alignment vertical="center"/>
    </xf>
    <xf numFmtId="38" fontId="13" fillId="0" borderId="32" xfId="1" applyFont="1" applyFill="1" applyBorder="1" applyAlignment="1">
      <alignment horizontal="right" vertical="center"/>
    </xf>
    <xf numFmtId="0" fontId="15" fillId="0" borderId="24" xfId="0" applyFont="1" applyBorder="1" applyAlignment="1">
      <alignment horizontal="center" vertical="center"/>
    </xf>
    <xf numFmtId="0" fontId="15" fillId="0" borderId="29" xfId="0" applyFont="1" applyBorder="1" applyAlignment="1">
      <alignment horizontal="distributed" vertical="center"/>
    </xf>
    <xf numFmtId="0" fontId="15" fillId="0" borderId="27" xfId="0" applyFont="1" applyBorder="1" applyAlignment="1">
      <alignment horizontal="center" vertical="center"/>
    </xf>
    <xf numFmtId="38" fontId="13" fillId="0" borderId="31" xfId="0" applyNumberFormat="1" applyFont="1" applyBorder="1" applyAlignment="1">
      <alignment horizontal="right" vertical="center"/>
    </xf>
    <xf numFmtId="38" fontId="2" fillId="0" borderId="21" xfId="1" applyFont="1" applyFill="1" applyBorder="1" applyAlignment="1">
      <alignment vertical="center"/>
    </xf>
    <xf numFmtId="0" fontId="4" fillId="0" borderId="21" xfId="0" applyFont="1" applyBorder="1" applyAlignment="1">
      <alignment horizontal="center" vertical="center"/>
    </xf>
    <xf numFmtId="0" fontId="15" fillId="0" borderId="33" xfId="0" applyFont="1" applyBorder="1" applyAlignment="1">
      <alignment horizontal="distributed" vertical="center"/>
    </xf>
    <xf numFmtId="0" fontId="13" fillId="0" borderId="36" xfId="0" applyFont="1" applyBorder="1" applyAlignment="1">
      <alignment horizontal="centerContinuous" vertical="center"/>
    </xf>
    <xf numFmtId="38" fontId="13" fillId="0" borderId="26" xfId="1" applyFont="1" applyFill="1" applyBorder="1" applyAlignment="1">
      <alignment vertical="center"/>
    </xf>
    <xf numFmtId="38" fontId="13" fillId="0" borderId="37"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26" xfId="0" applyNumberFormat="1" applyFont="1" applyBorder="1" applyAlignment="1">
      <alignment vertical="center"/>
    </xf>
    <xf numFmtId="0" fontId="15" fillId="0" borderId="20" xfId="0" applyFont="1" applyBorder="1" applyAlignment="1">
      <alignment horizontal="center" vertical="center"/>
    </xf>
    <xf numFmtId="0" fontId="15" fillId="0" borderId="38" xfId="0" applyFont="1" applyBorder="1" applyAlignment="1">
      <alignment horizontal="distributed" vertical="center"/>
    </xf>
    <xf numFmtId="0" fontId="15" fillId="0" borderId="39" xfId="0" applyFont="1" applyBorder="1" applyAlignment="1">
      <alignment horizontal="center" vertical="center"/>
    </xf>
    <xf numFmtId="0" fontId="15" fillId="0" borderId="23" xfId="0" applyFont="1" applyBorder="1" applyAlignment="1">
      <alignment horizontal="center" vertical="center"/>
    </xf>
    <xf numFmtId="38" fontId="15" fillId="0" borderId="21" xfId="1" applyFont="1" applyFill="1" applyBorder="1" applyAlignment="1">
      <alignment horizontal="center" vertical="center"/>
    </xf>
    <xf numFmtId="0" fontId="13" fillId="0" borderId="40" xfId="0" applyFont="1" applyBorder="1" applyAlignment="1">
      <alignment horizontal="centerContinuous" vertical="center"/>
    </xf>
    <xf numFmtId="38" fontId="13" fillId="0" borderId="37" xfId="1" applyFont="1" applyFill="1" applyBorder="1" applyAlignment="1">
      <alignment vertical="center"/>
    </xf>
    <xf numFmtId="0" fontId="15" fillId="0" borderId="20" xfId="0" quotePrefix="1" applyFont="1" applyBorder="1" applyAlignment="1">
      <alignment horizontal="center" vertical="center"/>
    </xf>
    <xf numFmtId="0" fontId="13" fillId="0" borderId="26" xfId="0" applyFont="1" applyBorder="1" applyAlignment="1">
      <alignment horizontal="centerContinuous" vertical="center"/>
    </xf>
    <xf numFmtId="38" fontId="13" fillId="0" borderId="31" xfId="1" applyFont="1" applyFill="1" applyBorder="1" applyAlignment="1">
      <alignment horizontal="right" vertical="center"/>
    </xf>
    <xf numFmtId="0" fontId="13" fillId="0" borderId="42" xfId="0" applyFont="1" applyBorder="1" applyAlignment="1">
      <alignment horizontal="centerContinuous" vertical="center"/>
    </xf>
    <xf numFmtId="38" fontId="16" fillId="0" borderId="42" xfId="0" applyNumberFormat="1" applyFont="1" applyBorder="1" applyAlignment="1">
      <alignment horizontal="centerContinuous" vertical="center"/>
    </xf>
    <xf numFmtId="0" fontId="13" fillId="0" borderId="43" xfId="0" applyFont="1" applyBorder="1" applyAlignment="1">
      <alignment horizontal="centerContinuous" vertical="center"/>
    </xf>
    <xf numFmtId="0" fontId="11" fillId="0" borderId="20" xfId="0" applyFont="1" applyBorder="1" applyAlignment="1">
      <alignment horizontal="distributed" vertical="center"/>
    </xf>
    <xf numFmtId="0" fontId="11" fillId="0" borderId="21" xfId="0" applyFont="1" applyBorder="1" applyAlignment="1">
      <alignment horizontal="center" vertical="center"/>
    </xf>
    <xf numFmtId="38" fontId="2" fillId="0" borderId="22" xfId="1" applyFont="1" applyFill="1" applyBorder="1" applyAlignment="1">
      <alignment vertical="center"/>
    </xf>
    <xf numFmtId="0" fontId="6" fillId="0" borderId="21" xfId="0" applyFont="1" applyBorder="1" applyAlignment="1">
      <alignment horizontal="center" vertical="center"/>
    </xf>
    <xf numFmtId="38" fontId="2" fillId="0" borderId="27" xfId="1" applyFont="1" applyFill="1" applyBorder="1" applyAlignment="1">
      <alignment vertical="center"/>
    </xf>
    <xf numFmtId="0" fontId="13" fillId="0" borderId="47" xfId="0" applyFont="1" applyBorder="1" applyAlignment="1">
      <alignment horizontal="distributed"/>
    </xf>
    <xf numFmtId="0" fontId="13" fillId="0" borderId="48" xfId="0" applyFont="1" applyBorder="1" applyAlignment="1">
      <alignment horizontal="distributed"/>
    </xf>
    <xf numFmtId="0" fontId="13" fillId="0" borderId="49" xfId="0" applyFont="1" applyBorder="1" applyAlignment="1">
      <alignment horizontal="distributed"/>
    </xf>
    <xf numFmtId="0" fontId="14" fillId="0" borderId="0" xfId="0" applyFont="1" applyAlignment="1">
      <alignment horizontal="distributed"/>
    </xf>
    <xf numFmtId="0" fontId="2" fillId="0" borderId="8" xfId="0" applyFont="1" applyBorder="1" applyAlignment="1">
      <alignment horizontal="center" vertical="center"/>
    </xf>
    <xf numFmtId="0" fontId="2" fillId="0" borderId="9" xfId="0" applyFont="1" applyBorder="1" applyAlignment="1">
      <alignment horizontal="distributed" vertical="center"/>
    </xf>
    <xf numFmtId="38" fontId="13" fillId="0" borderId="51" xfId="0" applyNumberFormat="1" applyFont="1" applyBorder="1" applyAlignment="1">
      <alignment vertical="center"/>
    </xf>
    <xf numFmtId="38" fontId="13" fillId="0" borderId="52" xfId="1" applyFont="1" applyFill="1" applyBorder="1" applyAlignment="1">
      <alignment horizontal="right" vertical="center"/>
    </xf>
    <xf numFmtId="0" fontId="15" fillId="0" borderId="29" xfId="0" quotePrefix="1" applyFont="1" applyBorder="1" applyAlignment="1">
      <alignment horizontal="distributed" vertical="center"/>
    </xf>
    <xf numFmtId="0" fontId="15" fillId="0" borderId="20" xfId="0" applyFont="1" applyBorder="1" applyAlignment="1">
      <alignment horizontal="left" vertical="center"/>
    </xf>
    <xf numFmtId="0" fontId="15" fillId="0" borderId="53" xfId="0" applyFont="1" applyBorder="1" applyAlignment="1">
      <alignment horizontal="center" vertical="center"/>
    </xf>
    <xf numFmtId="0" fontId="4" fillId="0" borderId="39" xfId="0" applyFont="1" applyBorder="1" applyAlignment="1">
      <alignment horizontal="center" vertical="center"/>
    </xf>
    <xf numFmtId="0" fontId="15" fillId="0" borderId="5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38" fontId="13" fillId="0" borderId="51" xfId="1" applyFont="1" applyFill="1" applyBorder="1" applyAlignment="1">
      <alignment vertical="center"/>
    </xf>
    <xf numFmtId="0" fontId="13" fillId="0" borderId="0" xfId="0" applyFont="1" applyAlignment="1">
      <alignment horizontal="center" vertical="center"/>
    </xf>
    <xf numFmtId="0" fontId="18" fillId="0" borderId="48" xfId="0" applyFont="1" applyBorder="1" applyAlignment="1">
      <alignment horizontal="distributed"/>
    </xf>
    <xf numFmtId="38" fontId="13" fillId="0" borderId="0" xfId="1" applyFont="1" applyFill="1" applyBorder="1" applyAlignment="1">
      <alignment vertical="center"/>
    </xf>
    <xf numFmtId="0" fontId="13" fillId="0" borderId="55" xfId="0" applyFont="1" applyBorder="1" applyAlignment="1">
      <alignment horizontal="centerContinuous" vertical="center"/>
    </xf>
    <xf numFmtId="38" fontId="13" fillId="0" borderId="44" xfId="1" applyFont="1" applyFill="1" applyBorder="1" applyAlignment="1">
      <alignment horizontal="right" vertical="center"/>
    </xf>
    <xf numFmtId="38" fontId="13" fillId="0" borderId="51" xfId="1" applyFont="1" applyFill="1" applyBorder="1" applyAlignment="1">
      <alignment horizontal="right" vertical="center"/>
    </xf>
    <xf numFmtId="0" fontId="2" fillId="0" borderId="0" xfId="0" applyFont="1" applyAlignment="1">
      <alignment horizontal="distributed" vertical="center" wrapText="1"/>
    </xf>
    <xf numFmtId="0" fontId="2" fillId="0" borderId="14" xfId="0" applyFont="1" applyBorder="1"/>
    <xf numFmtId="38" fontId="2" fillId="0" borderId="13" xfId="0" applyNumberFormat="1" applyFont="1" applyBorder="1"/>
    <xf numFmtId="38" fontId="2" fillId="0" borderId="13" xfId="1" applyFont="1" applyBorder="1"/>
    <xf numFmtId="38" fontId="2" fillId="0" borderId="56" xfId="1" applyFont="1" applyBorder="1"/>
    <xf numFmtId="0" fontId="5" fillId="0" borderId="0" xfId="0" applyFont="1"/>
    <xf numFmtId="38" fontId="2" fillId="0" borderId="0" xfId="1" applyFont="1" applyFill="1" applyBorder="1" applyAlignment="1">
      <alignment horizontal="center" vertical="center"/>
    </xf>
    <xf numFmtId="38" fontId="2" fillId="0" borderId="39" xfId="1" applyFont="1" applyFill="1" applyBorder="1" applyAlignment="1">
      <alignment horizontal="right" vertical="center"/>
    </xf>
    <xf numFmtId="0" fontId="4" fillId="0" borderId="0" xfId="0" applyFont="1" applyAlignment="1">
      <alignment horizontal="center" vertical="center"/>
    </xf>
    <xf numFmtId="0" fontId="14" fillId="0" borderId="0" xfId="0" applyFont="1" applyAlignment="1">
      <alignment horizontal="centerContinuous" vertical="center"/>
    </xf>
    <xf numFmtId="38" fontId="21" fillId="0" borderId="9" xfId="0" applyNumberFormat="1" applyFont="1" applyBorder="1" applyAlignment="1">
      <alignment vertical="center"/>
    </xf>
    <xf numFmtId="2" fontId="0" fillId="0" borderId="0" xfId="0" applyNumberFormat="1"/>
    <xf numFmtId="0" fontId="15" fillId="0" borderId="23" xfId="0" applyFont="1" applyBorder="1" applyAlignment="1">
      <alignment horizontal="left" vertical="center"/>
    </xf>
    <xf numFmtId="38" fontId="2" fillId="0" borderId="39" xfId="1" applyFont="1" applyFill="1" applyBorder="1" applyAlignment="1">
      <alignment vertical="center"/>
    </xf>
    <xf numFmtId="0" fontId="20" fillId="0" borderId="48" xfId="0" applyFont="1" applyBorder="1" applyAlignment="1">
      <alignment horizontal="distributed"/>
    </xf>
    <xf numFmtId="0" fontId="13" fillId="0" borderId="57" xfId="0" applyFont="1" applyBorder="1" applyAlignment="1">
      <alignment horizontal="distributed"/>
    </xf>
    <xf numFmtId="38" fontId="13" fillId="0" borderId="32" xfId="0" applyNumberFormat="1" applyFont="1" applyBorder="1" applyAlignment="1">
      <alignment vertical="center"/>
    </xf>
    <xf numFmtId="38" fontId="13" fillId="0" borderId="37" xfId="0" applyNumberFormat="1" applyFont="1" applyBorder="1" applyAlignment="1">
      <alignment vertical="center"/>
    </xf>
    <xf numFmtId="0" fontId="22" fillId="0" borderId="2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Continuous" vertical="center"/>
    </xf>
    <xf numFmtId="0" fontId="22" fillId="0" borderId="0" xfId="0" applyFont="1" applyAlignment="1">
      <alignment horizontal="center" vertical="center"/>
    </xf>
    <xf numFmtId="0" fontId="20" fillId="0" borderId="0" xfId="0" applyFont="1" applyAlignment="1">
      <alignment horizontal="centerContinuous" vertical="center"/>
    </xf>
    <xf numFmtId="38" fontId="13" fillId="0" borderId="0" xfId="0" applyNumberFormat="1" applyFont="1" applyAlignment="1">
      <alignment horizontal="right" vertical="center"/>
    </xf>
    <xf numFmtId="38" fontId="15" fillId="0" borderId="0" xfId="0" applyNumberFormat="1" applyFont="1" applyAlignment="1">
      <alignment horizontal="right" vertical="center"/>
    </xf>
    <xf numFmtId="0" fontId="2" fillId="0" borderId="38" xfId="0" quotePrefix="1" applyFont="1" applyBorder="1" applyAlignment="1">
      <alignment horizontal="distributed" vertical="center"/>
    </xf>
    <xf numFmtId="38" fontId="15" fillId="0" borderId="0" xfId="0" applyNumberFormat="1" applyFont="1" applyAlignment="1">
      <alignment vertical="center"/>
    </xf>
    <xf numFmtId="0" fontId="13" fillId="0" borderId="0" xfId="0" quotePrefix="1" applyFont="1" applyAlignment="1">
      <alignment horizontal="centerContinuous" vertical="center"/>
    </xf>
    <xf numFmtId="38" fontId="2" fillId="0" borderId="24" xfId="1" applyFont="1" applyFill="1" applyBorder="1" applyAlignment="1">
      <alignment vertical="center"/>
    </xf>
    <xf numFmtId="0" fontId="14" fillId="0" borderId="0" xfId="0" quotePrefix="1" applyFont="1" applyAlignment="1">
      <alignment horizontal="centerContinuous" vertical="center"/>
    </xf>
    <xf numFmtId="38" fontId="2" fillId="0" borderId="42" xfId="1" applyFont="1" applyFill="1" applyBorder="1" applyAlignment="1">
      <alignment vertical="center"/>
    </xf>
    <xf numFmtId="38" fontId="2" fillId="0" borderId="34" xfId="1" applyFont="1" applyFill="1" applyBorder="1" applyAlignment="1">
      <alignment vertical="center"/>
    </xf>
    <xf numFmtId="38" fontId="2" fillId="0" borderId="30" xfId="1" applyFont="1" applyFill="1" applyBorder="1" applyAlignment="1">
      <alignment horizontal="right" vertical="center"/>
    </xf>
    <xf numFmtId="0" fontId="24" fillId="0" borderId="0" xfId="0" applyFont="1" applyAlignment="1">
      <alignment vertical="center"/>
    </xf>
    <xf numFmtId="0" fontId="2" fillId="0" borderId="21" xfId="0" applyFont="1" applyBorder="1" applyAlignment="1">
      <alignment vertical="center"/>
    </xf>
    <xf numFmtId="3" fontId="2" fillId="0" borderId="21" xfId="0" applyNumberFormat="1" applyFont="1" applyBorder="1" applyAlignment="1">
      <alignment vertical="center"/>
    </xf>
    <xf numFmtId="38" fontId="2" fillId="0" borderId="53" xfId="1" applyFont="1" applyFill="1" applyBorder="1" applyAlignment="1">
      <alignment horizontal="right" vertical="center"/>
    </xf>
    <xf numFmtId="0" fontId="23" fillId="0" borderId="48" xfId="0" applyFont="1" applyBorder="1" applyAlignment="1">
      <alignment horizontal="distributed"/>
    </xf>
    <xf numFmtId="0" fontId="13" fillId="0" borderId="58" xfId="0" applyFont="1" applyBorder="1" applyAlignment="1">
      <alignment horizontal="centerContinuous" vertical="center"/>
    </xf>
    <xf numFmtId="38" fontId="2" fillId="0" borderId="28" xfId="1" applyFont="1" applyFill="1" applyBorder="1" applyAlignment="1">
      <alignment vertical="center"/>
    </xf>
    <xf numFmtId="38" fontId="13" fillId="0" borderId="52" xfId="0" applyNumberFormat="1" applyFont="1" applyBorder="1" applyAlignment="1">
      <alignment vertical="center"/>
    </xf>
    <xf numFmtId="0" fontId="4"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38" fontId="2" fillId="0" borderId="53" xfId="1" applyFont="1" applyFill="1" applyBorder="1" applyAlignment="1">
      <alignment vertical="center"/>
    </xf>
    <xf numFmtId="0" fontId="6" fillId="0" borderId="45" xfId="0" applyFont="1" applyBorder="1" applyAlignment="1">
      <alignment vertical="center"/>
    </xf>
    <xf numFmtId="0" fontId="20" fillId="0" borderId="49" xfId="0" applyFont="1" applyBorder="1" applyAlignment="1">
      <alignment horizontal="center"/>
    </xf>
    <xf numFmtId="0" fontId="14" fillId="0" borderId="59" xfId="0" applyFont="1" applyBorder="1" applyAlignment="1">
      <alignment horizontal="distributed"/>
    </xf>
    <xf numFmtId="38" fontId="2" fillId="0" borderId="37" xfId="0" applyNumberFormat="1" applyFont="1" applyBorder="1" applyAlignment="1">
      <alignment vertical="center"/>
    </xf>
    <xf numFmtId="38" fontId="2" fillId="0" borderId="41" xfId="1" applyFont="1" applyFill="1" applyBorder="1" applyAlignment="1">
      <alignment vertical="center"/>
    </xf>
    <xf numFmtId="38" fontId="2" fillId="0" borderId="25" xfId="1" applyFont="1" applyFill="1" applyBorder="1" applyAlignment="1">
      <alignment vertical="center"/>
    </xf>
    <xf numFmtId="38" fontId="13" fillId="0" borderId="52" xfId="1" applyFont="1" applyFill="1" applyBorder="1" applyAlignment="1">
      <alignment vertical="center"/>
    </xf>
    <xf numFmtId="38" fontId="2" fillId="0" borderId="50" xfId="1" applyFont="1" applyFill="1" applyBorder="1" applyAlignment="1">
      <alignment vertical="center"/>
    </xf>
    <xf numFmtId="38" fontId="2" fillId="0" borderId="60" xfId="1" applyFont="1" applyFill="1" applyBorder="1" applyAlignment="1">
      <alignment vertical="center"/>
    </xf>
    <xf numFmtId="38" fontId="2" fillId="0" borderId="35" xfId="1" applyFont="1" applyFill="1" applyBorder="1" applyAlignment="1">
      <alignment vertical="center"/>
    </xf>
    <xf numFmtId="0" fontId="0" fillId="0" borderId="20" xfId="0" applyBorder="1" applyAlignment="1">
      <alignment horizontal="distributed" vertical="center"/>
    </xf>
    <xf numFmtId="0" fontId="2" fillId="0" borderId="54" xfId="0" applyFont="1" applyBorder="1" applyAlignment="1">
      <alignment horizontal="distributed" vertical="center"/>
    </xf>
    <xf numFmtId="0" fontId="0" fillId="0" borderId="20" xfId="0" applyBorder="1" applyAlignment="1">
      <alignment horizontal="left" vertical="center"/>
    </xf>
    <xf numFmtId="0" fontId="13" fillId="0" borderId="29" xfId="0" applyFont="1" applyBorder="1" applyAlignment="1">
      <alignment horizontal="center" vertical="center"/>
    </xf>
    <xf numFmtId="0" fontId="13" fillId="0" borderId="27" xfId="0" applyFont="1" applyBorder="1" applyAlignment="1">
      <alignment horizontal="center" vertical="center"/>
    </xf>
    <xf numFmtId="38" fontId="13" fillId="0" borderId="27" xfId="1" applyFont="1" applyFill="1" applyBorder="1" applyAlignment="1">
      <alignment horizontal="right" vertical="center"/>
    </xf>
    <xf numFmtId="0" fontId="0" fillId="0" borderId="38" xfId="0" applyBorder="1" applyAlignment="1">
      <alignment horizontal="left" vertical="center" wrapText="1"/>
    </xf>
    <xf numFmtId="0" fontId="0" fillId="0" borderId="23" xfId="0" applyBorder="1" applyAlignment="1">
      <alignment horizontal="left" vertical="center" shrinkToFit="1"/>
    </xf>
    <xf numFmtId="0" fontId="15" fillId="2" borderId="20" xfId="0" applyFont="1" applyFill="1" applyBorder="1" applyAlignment="1">
      <alignment horizontal="distributed" vertical="center"/>
    </xf>
    <xf numFmtId="0" fontId="15" fillId="2" borderId="21" xfId="0" applyFont="1" applyFill="1" applyBorder="1" applyAlignment="1">
      <alignment horizontal="center" vertical="center"/>
    </xf>
    <xf numFmtId="38" fontId="2" fillId="2" borderId="21" xfId="1" applyFont="1" applyFill="1" applyBorder="1" applyAlignment="1">
      <alignment horizontal="right" vertical="center"/>
    </xf>
    <xf numFmtId="0" fontId="15" fillId="2" borderId="23" xfId="0" applyFont="1" applyFill="1" applyBorder="1" applyAlignment="1">
      <alignment horizontal="distributed" vertical="center"/>
    </xf>
    <xf numFmtId="38" fontId="2" fillId="2" borderId="24" xfId="1" applyFont="1" applyFill="1" applyBorder="1" applyAlignment="1">
      <alignment horizontal="right" vertical="center"/>
    </xf>
    <xf numFmtId="0" fontId="11" fillId="2" borderId="21" xfId="0" applyFont="1" applyFill="1" applyBorder="1" applyAlignment="1">
      <alignment horizontal="center" vertical="center"/>
    </xf>
    <xf numFmtId="0" fontId="15" fillId="3" borderId="20" xfId="0" applyFont="1" applyFill="1" applyBorder="1" applyAlignment="1">
      <alignment horizontal="distributed" vertical="center"/>
    </xf>
    <xf numFmtId="0" fontId="15" fillId="3" borderId="21" xfId="0" applyFont="1" applyFill="1" applyBorder="1" applyAlignment="1">
      <alignment horizontal="center" vertical="center"/>
    </xf>
    <xf numFmtId="38" fontId="2" fillId="3" borderId="21" xfId="1" applyFont="1" applyFill="1" applyBorder="1" applyAlignment="1">
      <alignment vertical="center"/>
    </xf>
    <xf numFmtId="0" fontId="8" fillId="3" borderId="61" xfId="0" applyFont="1" applyFill="1" applyBorder="1" applyAlignment="1">
      <alignment horizontal="center" vertical="center"/>
    </xf>
    <xf numFmtId="0" fontId="11" fillId="3" borderId="24" xfId="0" applyFont="1" applyFill="1" applyBorder="1" applyAlignment="1">
      <alignment horizontal="center" vertical="center"/>
    </xf>
    <xf numFmtId="38" fontId="2" fillId="3" borderId="24" xfId="1" applyFont="1" applyFill="1" applyBorder="1" applyAlignment="1">
      <alignment horizontal="right" vertical="center"/>
    </xf>
    <xf numFmtId="0" fontId="11" fillId="3" borderId="62" xfId="0" applyFont="1" applyFill="1" applyBorder="1" applyAlignment="1">
      <alignment horizontal="distributed" vertical="center"/>
    </xf>
    <xf numFmtId="38" fontId="2" fillId="3" borderId="21" xfId="1" applyFont="1" applyFill="1" applyBorder="1" applyAlignment="1">
      <alignment horizontal="right" vertical="center"/>
    </xf>
    <xf numFmtId="0" fontId="2" fillId="3" borderId="20" xfId="0" applyFont="1" applyFill="1" applyBorder="1" applyAlignment="1">
      <alignment horizontal="distributed" vertical="center"/>
    </xf>
    <xf numFmtId="0" fontId="4" fillId="3" borderId="21" xfId="0" applyFont="1" applyFill="1" applyBorder="1" applyAlignment="1">
      <alignment horizontal="center" vertical="center"/>
    </xf>
    <xf numFmtId="0" fontId="11" fillId="3" borderId="20"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9" xfId="0" applyFont="1" applyFill="1" applyBorder="1" applyAlignment="1">
      <alignment horizontal="center" vertical="center"/>
    </xf>
    <xf numFmtId="38" fontId="2" fillId="3" borderId="39" xfId="1" applyFont="1" applyFill="1" applyBorder="1" applyAlignment="1">
      <alignment vertical="center"/>
    </xf>
    <xf numFmtId="0" fontId="11" fillId="3" borderId="38" xfId="0" applyFont="1" applyFill="1" applyBorder="1" applyAlignment="1">
      <alignment horizontal="distributed" vertical="center"/>
    </xf>
    <xf numFmtId="0" fontId="11" fillId="3" borderId="21" xfId="0" applyFont="1" applyFill="1" applyBorder="1" applyAlignment="1">
      <alignment horizontal="center" vertical="center"/>
    </xf>
    <xf numFmtId="0" fontId="11" fillId="3" borderId="27" xfId="0" applyFont="1" applyFill="1" applyBorder="1" applyAlignment="1">
      <alignment horizontal="center" vertical="center"/>
    </xf>
    <xf numFmtId="0" fontId="2" fillId="3" borderId="20" xfId="0" applyFont="1" applyFill="1" applyBorder="1" applyAlignment="1">
      <alignment horizontal="left" vertical="center"/>
    </xf>
    <xf numFmtId="0" fontId="6" fillId="3" borderId="20" xfId="0" applyFont="1" applyFill="1" applyBorder="1" applyAlignment="1">
      <alignment horizontal="distributed" vertical="center"/>
    </xf>
    <xf numFmtId="0" fontId="0" fillId="3" borderId="20" xfId="0" applyFill="1" applyBorder="1" applyAlignment="1">
      <alignment horizontal="distributed" vertical="center"/>
    </xf>
    <xf numFmtId="0" fontId="11" fillId="3" borderId="20" xfId="0" applyFont="1" applyFill="1" applyBorder="1" applyAlignment="1">
      <alignment horizontal="left" vertical="center"/>
    </xf>
    <xf numFmtId="0" fontId="4" fillId="3" borderId="39" xfId="0" applyFont="1" applyFill="1" applyBorder="1" applyAlignment="1">
      <alignment horizontal="center" vertical="center"/>
    </xf>
    <xf numFmtId="38" fontId="2" fillId="3" borderId="39" xfId="1" applyFont="1" applyFill="1" applyBorder="1" applyAlignment="1">
      <alignment horizontal="right" vertical="center"/>
    </xf>
    <xf numFmtId="0" fontId="22" fillId="3" borderId="39" xfId="0" applyFont="1" applyFill="1"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3" borderId="39" xfId="0" applyFill="1" applyBorder="1" applyAlignment="1">
      <alignment horizontal="center" vertical="center"/>
    </xf>
    <xf numFmtId="0" fontId="22" fillId="3" borderId="21" xfId="0" applyFont="1" applyFill="1" applyBorder="1" applyAlignment="1">
      <alignment horizontal="center" vertical="center"/>
    </xf>
    <xf numFmtId="0" fontId="4" fillId="3" borderId="61" xfId="0" applyFont="1" applyFill="1" applyBorder="1" applyAlignment="1">
      <alignment horizontal="left" vertical="center"/>
    </xf>
    <xf numFmtId="0" fontId="4" fillId="3" borderId="63" xfId="0" applyFont="1" applyFill="1" applyBorder="1" applyAlignment="1">
      <alignment horizontal="left" vertical="center"/>
    </xf>
    <xf numFmtId="0" fontId="4" fillId="3" borderId="64" xfId="0" applyFont="1" applyFill="1" applyBorder="1" applyAlignment="1">
      <alignment horizontal="left" vertical="center"/>
    </xf>
    <xf numFmtId="0" fontId="0" fillId="0" borderId="38" xfId="0" applyBorder="1" applyAlignment="1">
      <alignment horizontal="distributed" vertical="center"/>
    </xf>
    <xf numFmtId="0" fontId="8" fillId="3" borderId="24" xfId="0" applyFont="1" applyFill="1" applyBorder="1" applyAlignment="1">
      <alignment horizontal="center" vertical="center"/>
    </xf>
    <xf numFmtId="38" fontId="2" fillId="3" borderId="39" xfId="1" applyFont="1" applyFill="1" applyBorder="1" applyAlignment="1">
      <alignment horizontal="right" vertical="top"/>
    </xf>
    <xf numFmtId="0" fontId="0" fillId="3" borderId="38" xfId="0" applyFill="1" applyBorder="1" applyAlignment="1">
      <alignment horizontal="distributed" vertical="center"/>
    </xf>
    <xf numFmtId="0" fontId="0" fillId="0" borderId="20" xfId="0" applyBorder="1" applyAlignment="1">
      <alignment horizontal="center" vertical="center"/>
    </xf>
    <xf numFmtId="0" fontId="15" fillId="3" borderId="20" xfId="0" applyFont="1" applyFill="1" applyBorder="1" applyAlignment="1">
      <alignment horizontal="left" vertical="center"/>
    </xf>
    <xf numFmtId="0" fontId="0" fillId="3" borderId="20" xfId="0" applyFill="1" applyBorder="1" applyAlignment="1">
      <alignment horizontal="left" vertical="center"/>
    </xf>
    <xf numFmtId="0" fontId="15" fillId="3" borderId="23" xfId="0" applyFont="1" applyFill="1" applyBorder="1" applyAlignment="1">
      <alignment horizontal="distributed" vertical="center"/>
    </xf>
    <xf numFmtId="0" fontId="15" fillId="3" borderId="29" xfId="0" applyFont="1" applyFill="1" applyBorder="1" applyAlignment="1">
      <alignment horizontal="distributed" vertical="center"/>
    </xf>
    <xf numFmtId="0" fontId="15" fillId="0" borderId="24" xfId="0" applyFont="1" applyBorder="1" applyAlignment="1">
      <alignment horizontal="left" vertical="center"/>
    </xf>
    <xf numFmtId="0" fontId="15" fillId="0" borderId="36" xfId="0" applyFont="1" applyBorder="1" applyAlignment="1">
      <alignment horizontal="distributed" vertical="center"/>
    </xf>
    <xf numFmtId="0" fontId="0" fillId="0" borderId="26" xfId="0" applyBorder="1" applyAlignment="1">
      <alignment horizontal="center" vertical="center"/>
    </xf>
    <xf numFmtId="0" fontId="13" fillId="0" borderId="11"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distributed" vertical="center"/>
    </xf>
    <xf numFmtId="38" fontId="2" fillId="0" borderId="11" xfId="1" applyFont="1" applyFill="1" applyBorder="1" applyAlignment="1">
      <alignment vertical="center"/>
    </xf>
    <xf numFmtId="0" fontId="13" fillId="0" borderId="65" xfId="0" applyFont="1" applyBorder="1" applyAlignment="1">
      <alignment horizontal="center" vertical="center"/>
    </xf>
    <xf numFmtId="38" fontId="13" fillId="0" borderId="66" xfId="1" applyFont="1" applyFill="1" applyBorder="1" applyAlignment="1">
      <alignment vertical="center"/>
    </xf>
    <xf numFmtId="38" fontId="15" fillId="0" borderId="37" xfId="1" applyFont="1" applyFill="1" applyBorder="1" applyAlignment="1">
      <alignment horizontal="right" vertical="center"/>
    </xf>
    <xf numFmtId="38" fontId="13" fillId="0" borderId="11" xfId="1" applyFont="1" applyFill="1" applyBorder="1" applyAlignment="1">
      <alignment vertical="center"/>
    </xf>
    <xf numFmtId="38" fontId="15" fillId="0" borderId="11" xfId="1" applyFont="1" applyFill="1" applyBorder="1" applyAlignment="1">
      <alignment horizontal="right" vertical="center"/>
    </xf>
    <xf numFmtId="0" fontId="0" fillId="0" borderId="0" xfId="0" applyAlignment="1">
      <alignment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67" xfId="0" applyFont="1" applyBorder="1" applyAlignment="1">
      <alignment horizontal="center" vertical="center"/>
    </xf>
    <xf numFmtId="0" fontId="13" fillId="0" borderId="70" xfId="0" applyFont="1" applyBorder="1" applyAlignment="1">
      <alignment horizontal="center" vertical="center"/>
    </xf>
    <xf numFmtId="38" fontId="13" fillId="0" borderId="11" xfId="1" applyFont="1" applyFill="1" applyBorder="1" applyAlignment="1">
      <alignment horizontal="right" vertical="center"/>
    </xf>
    <xf numFmtId="0" fontId="15" fillId="0" borderId="11" xfId="0" applyFont="1" applyBorder="1" applyAlignment="1">
      <alignment horizontal="left" vertical="center"/>
    </xf>
    <xf numFmtId="0" fontId="4" fillId="0" borderId="29" xfId="0" applyFont="1" applyBorder="1" applyAlignment="1">
      <alignment horizontal="center" vertical="center"/>
    </xf>
    <xf numFmtId="0" fontId="15" fillId="3" borderId="0" xfId="0" applyFont="1" applyFill="1" applyAlignment="1">
      <alignment horizontal="center" vertical="center"/>
    </xf>
    <xf numFmtId="0" fontId="15" fillId="0" borderId="71" xfId="0" applyFont="1" applyBorder="1" applyAlignment="1">
      <alignment vertical="center"/>
    </xf>
    <xf numFmtId="0" fontId="0" fillId="0" borderId="8" xfId="0" applyBorder="1" applyAlignment="1">
      <alignment horizontal="center" vertical="center"/>
    </xf>
    <xf numFmtId="0" fontId="15" fillId="3" borderId="0" xfId="0" applyFont="1" applyFill="1" applyAlignment="1">
      <alignment horizontal="distributed" vertical="center"/>
    </xf>
    <xf numFmtId="38" fontId="2" fillId="3" borderId="0" xfId="1" applyFont="1" applyFill="1" applyBorder="1" applyAlignment="1">
      <alignment vertical="center"/>
    </xf>
    <xf numFmtId="0" fontId="15" fillId="0" borderId="72" xfId="0" applyFont="1" applyBorder="1" applyAlignment="1">
      <alignment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38" fontId="13" fillId="0" borderId="53" xfId="0" applyNumberFormat="1" applyFont="1" applyBorder="1" applyAlignment="1">
      <alignmen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38" fontId="13" fillId="0" borderId="39" xfId="1" applyFont="1" applyFill="1" applyBorder="1" applyAlignment="1">
      <alignment vertical="center"/>
    </xf>
    <xf numFmtId="0" fontId="0" fillId="0" borderId="29" xfId="0" applyBorder="1" applyAlignment="1">
      <alignment horizontal="distributed" vertical="center"/>
    </xf>
    <xf numFmtId="0" fontId="0" fillId="0" borderId="38" xfId="0" applyBorder="1" applyAlignment="1">
      <alignment horizontal="center" vertical="center"/>
    </xf>
    <xf numFmtId="0" fontId="11" fillId="0" borderId="19" xfId="0" applyFont="1" applyBorder="1" applyAlignment="1">
      <alignment vertical="center"/>
    </xf>
    <xf numFmtId="0" fontId="2" fillId="0" borderId="0" xfId="0" applyFont="1" applyAlignment="1">
      <alignment horizontal="distributed"/>
    </xf>
    <xf numFmtId="0" fontId="11" fillId="0" borderId="39" xfId="0" applyFont="1" applyBorder="1" applyAlignment="1">
      <alignment horizontal="center" vertical="center"/>
    </xf>
    <xf numFmtId="0" fontId="15" fillId="0" borderId="38" xfId="0" quotePrefix="1" applyFont="1" applyBorder="1" applyAlignment="1">
      <alignment horizontal="distributed" vertical="center"/>
    </xf>
    <xf numFmtId="0" fontId="15" fillId="0" borderId="74" xfId="0" applyFont="1" applyBorder="1" applyAlignment="1">
      <alignment horizontal="distributed" vertical="center"/>
    </xf>
    <xf numFmtId="2" fontId="5" fillId="0" borderId="13" xfId="0" applyNumberFormat="1" applyFont="1" applyBorder="1" applyAlignment="1">
      <alignment horizontal="right" shrinkToFit="1"/>
    </xf>
    <xf numFmtId="2" fontId="5" fillId="0" borderId="75" xfId="0" applyNumberFormat="1" applyFont="1" applyBorder="1" applyAlignment="1">
      <alignment horizontal="right" shrinkToFit="1"/>
    </xf>
    <xf numFmtId="2" fontId="5" fillId="0" borderId="47" xfId="0" applyNumberFormat="1" applyFont="1" applyBorder="1" applyAlignment="1">
      <alignment horizontal="right" shrinkToFit="1"/>
    </xf>
    <xf numFmtId="2" fontId="5" fillId="0" borderId="1" xfId="0" applyNumberFormat="1" applyFont="1" applyBorder="1" applyAlignment="1">
      <alignment horizontal="right" shrinkToFit="1"/>
    </xf>
    <xf numFmtId="2" fontId="5" fillId="0" borderId="76" xfId="0" applyNumberFormat="1" applyFont="1" applyBorder="1" applyAlignment="1">
      <alignment horizontal="right" shrinkToFit="1"/>
    </xf>
    <xf numFmtId="2" fontId="5" fillId="0" borderId="48" xfId="0" applyNumberFormat="1" applyFont="1" applyBorder="1" applyAlignment="1">
      <alignment horizontal="right" shrinkToFit="1"/>
    </xf>
    <xf numFmtId="2" fontId="5" fillId="0" borderId="2" xfId="0" applyNumberFormat="1" applyFont="1" applyBorder="1" applyAlignment="1">
      <alignment horizontal="right" shrinkToFit="1"/>
    </xf>
    <xf numFmtId="2" fontId="5" fillId="0" borderId="77" xfId="0" applyNumberFormat="1" applyFont="1" applyBorder="1" applyAlignment="1">
      <alignment horizontal="right" shrinkToFit="1"/>
    </xf>
    <xf numFmtId="2" fontId="5" fillId="0" borderId="78" xfId="0" applyNumberFormat="1" applyFont="1" applyBorder="1" applyAlignment="1">
      <alignment horizontal="right" shrinkToFit="1"/>
    </xf>
    <xf numFmtId="2" fontId="5" fillId="0" borderId="79" xfId="0" applyNumberFormat="1" applyFont="1" applyBorder="1" applyAlignment="1">
      <alignment horizontal="right" shrinkToFit="1"/>
    </xf>
    <xf numFmtId="2" fontId="5" fillId="0" borderId="80" xfId="0" applyNumberFormat="1" applyFont="1" applyBorder="1" applyAlignment="1">
      <alignment horizontal="right" shrinkToFit="1"/>
    </xf>
    <xf numFmtId="2" fontId="5" fillId="0" borderId="49" xfId="0" applyNumberFormat="1" applyFont="1" applyBorder="1" applyAlignment="1">
      <alignment horizontal="right" shrinkToFit="1"/>
    </xf>
    <xf numFmtId="0" fontId="27" fillId="0" borderId="0" xfId="0" quotePrefix="1" applyFont="1" applyAlignment="1">
      <alignment horizontal="left"/>
    </xf>
    <xf numFmtId="0" fontId="7" fillId="0" borderId="0" xfId="0" quotePrefix="1" applyFont="1" applyAlignment="1">
      <alignment horizontal="left"/>
    </xf>
    <xf numFmtId="2" fontId="5" fillId="0" borderId="82" xfId="0" applyNumberFormat="1" applyFont="1" applyBorder="1" applyAlignment="1">
      <alignment horizontal="right" shrinkToFit="1"/>
    </xf>
    <xf numFmtId="2" fontId="5" fillId="0" borderId="83" xfId="0" applyNumberFormat="1" applyFont="1" applyBorder="1" applyAlignment="1">
      <alignment horizontal="right" shrinkToFit="1"/>
    </xf>
    <xf numFmtId="2" fontId="5" fillId="0" borderId="84" xfId="0" applyNumberFormat="1" applyFont="1" applyBorder="1" applyAlignment="1">
      <alignment horizontal="right" shrinkToFit="1"/>
    </xf>
    <xf numFmtId="2" fontId="5" fillId="0" borderId="86" xfId="0" applyNumberFormat="1" applyFont="1" applyBorder="1" applyAlignment="1">
      <alignment horizontal="right" shrinkToFit="1"/>
    </xf>
    <xf numFmtId="2" fontId="5" fillId="0" borderId="87" xfId="0" applyNumberFormat="1" applyFont="1" applyBorder="1" applyAlignment="1">
      <alignment horizontal="right" shrinkToFit="1"/>
    </xf>
    <xf numFmtId="2" fontId="5" fillId="0" borderId="12" xfId="0" applyNumberFormat="1" applyFont="1" applyBorder="1" applyAlignment="1">
      <alignment horizontal="right" shrinkToFit="1"/>
    </xf>
    <xf numFmtId="2" fontId="5" fillId="0" borderId="57" xfId="0" applyNumberFormat="1" applyFont="1" applyBorder="1" applyAlignment="1">
      <alignment horizontal="right" shrinkToFit="1"/>
    </xf>
    <xf numFmtId="2" fontId="5" fillId="0" borderId="88" xfId="0" applyNumberFormat="1" applyFont="1" applyBorder="1" applyAlignment="1">
      <alignment horizontal="right" shrinkToFit="1"/>
    </xf>
    <xf numFmtId="2" fontId="5" fillId="0" borderId="89" xfId="0" applyNumberFormat="1" applyFont="1" applyBorder="1" applyAlignment="1">
      <alignment horizontal="right" shrinkToFit="1"/>
    </xf>
    <xf numFmtId="2" fontId="5" fillId="0" borderId="90" xfId="0" applyNumberFormat="1" applyFont="1" applyBorder="1" applyAlignment="1">
      <alignment horizontal="right" shrinkToFit="1"/>
    </xf>
    <xf numFmtId="2" fontId="5" fillId="0" borderId="91" xfId="0" applyNumberFormat="1" applyFont="1" applyBorder="1" applyAlignment="1">
      <alignment horizontal="right" shrinkToFit="1"/>
    </xf>
    <xf numFmtId="0" fontId="4" fillId="0" borderId="56" xfId="0" applyFont="1" applyBorder="1" applyAlignment="1">
      <alignment horizontal="distributed" vertical="center"/>
    </xf>
    <xf numFmtId="0" fontId="8" fillId="0" borderId="5" xfId="0" applyFont="1" applyBorder="1" applyAlignment="1">
      <alignment horizontal="distributed" vertical="center"/>
    </xf>
    <xf numFmtId="0" fontId="4" fillId="0" borderId="5" xfId="0" applyFont="1" applyBorder="1" applyAlignment="1">
      <alignment horizontal="distributed" vertical="center"/>
    </xf>
    <xf numFmtId="0" fontId="22" fillId="0" borderId="5"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56" xfId="0" applyFont="1" applyBorder="1" applyAlignment="1">
      <alignment horizontal="distributed" vertical="center"/>
    </xf>
    <xf numFmtId="0" fontId="2" fillId="0" borderId="81" xfId="0" applyFont="1" applyBorder="1" applyAlignment="1">
      <alignment horizontal="distributed" vertical="center"/>
    </xf>
    <xf numFmtId="0" fontId="4" fillId="0" borderId="56"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5" xfId="0" applyFont="1" applyBorder="1" applyAlignment="1">
      <alignment horizontal="center" vertical="center" shrinkToFit="1"/>
    </xf>
    <xf numFmtId="0" fontId="5" fillId="0" borderId="0" xfId="0" quotePrefix="1" applyFont="1" applyAlignment="1">
      <alignment horizontal="left" vertical="top"/>
    </xf>
    <xf numFmtId="0" fontId="13" fillId="0" borderId="84" xfId="0" applyFont="1" applyBorder="1" applyAlignment="1">
      <alignment horizontal="distributed"/>
    </xf>
    <xf numFmtId="38" fontId="2" fillId="0" borderId="82" xfId="1" applyFont="1" applyBorder="1"/>
    <xf numFmtId="38" fontId="2" fillId="0" borderId="85" xfId="1" applyFont="1" applyBorder="1"/>
    <xf numFmtId="0" fontId="18" fillId="0" borderId="57" xfId="0" applyFont="1" applyBorder="1" applyAlignment="1">
      <alignment horizontal="distributed"/>
    </xf>
    <xf numFmtId="0" fontId="20" fillId="0" borderId="57" xfId="0" applyFont="1" applyBorder="1" applyAlignment="1">
      <alignment horizontal="distributed"/>
    </xf>
    <xf numFmtId="0" fontId="23" fillId="0" borderId="57" xfId="0" applyFont="1" applyBorder="1" applyAlignment="1">
      <alignment horizontal="distributed"/>
    </xf>
    <xf numFmtId="0" fontId="18" fillId="0" borderId="92" xfId="0" applyFont="1" applyBorder="1" applyAlignment="1">
      <alignment horizontal="distributed"/>
    </xf>
    <xf numFmtId="38" fontId="2" fillId="0" borderId="93" xfId="1" applyFont="1" applyBorder="1"/>
    <xf numFmtId="0" fontId="13" fillId="0" borderId="94" xfId="0" applyFont="1" applyBorder="1" applyAlignment="1">
      <alignment horizontal="distributed"/>
    </xf>
    <xf numFmtId="38" fontId="2" fillId="0" borderId="95" xfId="1" applyFont="1" applyBorder="1"/>
    <xf numFmtId="38" fontId="2" fillId="0" borderId="96" xfId="1" applyFont="1" applyBorder="1"/>
    <xf numFmtId="0" fontId="4" fillId="0" borderId="96" xfId="0" applyFont="1" applyBorder="1" applyAlignment="1">
      <alignment horizontal="distributed" vertical="center"/>
    </xf>
    <xf numFmtId="2" fontId="5" fillId="0" borderId="94" xfId="0" applyNumberFormat="1" applyFont="1" applyBorder="1" applyAlignment="1">
      <alignment horizontal="right" shrinkToFit="1"/>
    </xf>
    <xf numFmtId="2" fontId="5" fillId="0" borderId="95" xfId="0" applyNumberFormat="1" applyFont="1" applyBorder="1" applyAlignment="1">
      <alignment horizontal="right" shrinkToFit="1"/>
    </xf>
    <xf numFmtId="2" fontId="5" fillId="0" borderId="97" xfId="0" applyNumberFormat="1" applyFont="1" applyBorder="1" applyAlignment="1">
      <alignment horizontal="right" shrinkToFit="1"/>
    </xf>
    <xf numFmtId="2" fontId="5" fillId="0" borderId="98" xfId="0" applyNumberFormat="1" applyFont="1" applyBorder="1" applyAlignment="1">
      <alignment horizontal="right" shrinkToFit="1"/>
    </xf>
    <xf numFmtId="0" fontId="4" fillId="4" borderId="8" xfId="0" applyFont="1" applyFill="1" applyBorder="1" applyAlignment="1">
      <alignment vertical="center" shrinkToFit="1"/>
    </xf>
    <xf numFmtId="0" fontId="4" fillId="4" borderId="9" xfId="0" applyFont="1" applyFill="1" applyBorder="1" applyAlignment="1">
      <alignment vertical="center" shrinkToFit="1"/>
    </xf>
    <xf numFmtId="0" fontId="4" fillId="4" borderId="55" xfId="0" applyFont="1" applyFill="1" applyBorder="1" applyAlignment="1">
      <alignment vertical="center" shrinkToFit="1"/>
    </xf>
    <xf numFmtId="0" fontId="4" fillId="4" borderId="15" xfId="0" applyFont="1" applyFill="1" applyBorder="1" applyAlignment="1">
      <alignment vertical="center" shrinkToFit="1"/>
    </xf>
    <xf numFmtId="0" fontId="0" fillId="0" borderId="0" xfId="0" applyAlignment="1">
      <alignment shrinkToFit="1"/>
    </xf>
    <xf numFmtId="0" fontId="22" fillId="0" borderId="0" xfId="0" applyFont="1" applyAlignment="1">
      <alignment horizontal="right"/>
    </xf>
    <xf numFmtId="0" fontId="26" fillId="0" borderId="0" xfId="0" applyFont="1" applyAlignment="1">
      <alignment horizontal="left"/>
    </xf>
    <xf numFmtId="0" fontId="8" fillId="0" borderId="21" xfId="0" applyFont="1" applyBorder="1" applyAlignment="1">
      <alignment horizontal="center" vertical="center"/>
    </xf>
    <xf numFmtId="0" fontId="2" fillId="0" borderId="38" xfId="0" applyFont="1" applyBorder="1" applyAlignment="1">
      <alignment horizontal="distributed" vertical="center"/>
    </xf>
    <xf numFmtId="0" fontId="15" fillId="2" borderId="24" xfId="0" applyFont="1" applyFill="1" applyBorder="1" applyAlignment="1">
      <alignment horizontal="center" vertical="center"/>
    </xf>
    <xf numFmtId="0" fontId="15" fillId="2" borderId="38" xfId="0" applyFont="1" applyFill="1" applyBorder="1" applyAlignment="1">
      <alignment horizontal="distributed" vertical="center"/>
    </xf>
    <xf numFmtId="38" fontId="2" fillId="2" borderId="39" xfId="1" applyFont="1" applyFill="1" applyBorder="1" applyAlignment="1">
      <alignment horizontal="right" vertical="center"/>
    </xf>
    <xf numFmtId="38" fontId="2" fillId="0" borderId="51" xfId="0" applyNumberFormat="1" applyFont="1" applyBorder="1" applyAlignment="1">
      <alignment horizontal="right" vertical="center"/>
    </xf>
    <xf numFmtId="38" fontId="2" fillId="0" borderId="52" xfId="0" applyNumberFormat="1" applyFont="1" applyBorder="1" applyAlignment="1">
      <alignment vertical="center"/>
    </xf>
    <xf numFmtId="0" fontId="0" fillId="0" borderId="54" xfId="0" applyBorder="1" applyAlignment="1">
      <alignment horizontal="distributed" vertical="center"/>
    </xf>
    <xf numFmtId="0" fontId="0" fillId="0" borderId="53" xfId="0" applyBorder="1" applyAlignment="1">
      <alignment horizontal="center" vertical="center"/>
    </xf>
    <xf numFmtId="0" fontId="8" fillId="0" borderId="61" xfId="0" applyFont="1" applyBorder="1" applyAlignment="1">
      <alignment horizontal="center" vertical="center" shrinkToFit="1"/>
    </xf>
    <xf numFmtId="0" fontId="15" fillId="3" borderId="20" xfId="0" applyFont="1" applyFill="1" applyBorder="1" applyAlignment="1">
      <alignment horizontal="center" vertical="center"/>
    </xf>
    <xf numFmtId="38" fontId="2" fillId="0" borderId="51" xfId="0" applyNumberFormat="1" applyFont="1" applyBorder="1" applyAlignment="1">
      <alignment vertical="center"/>
    </xf>
    <xf numFmtId="38" fontId="2" fillId="0" borderId="52" xfId="1" applyFont="1" applyFill="1" applyBorder="1" applyAlignment="1">
      <alignment vertical="center"/>
    </xf>
    <xf numFmtId="38" fontId="15" fillId="0" borderId="52" xfId="0" applyNumberFormat="1" applyFont="1" applyBorder="1" applyAlignment="1">
      <alignment vertical="center"/>
    </xf>
    <xf numFmtId="0" fontId="13" fillId="0" borderId="74" xfId="0" applyFont="1" applyBorder="1" applyAlignment="1">
      <alignment horizontal="center" vertical="center"/>
    </xf>
    <xf numFmtId="0" fontId="13" fillId="0" borderId="30" xfId="0" applyFont="1" applyBorder="1" applyAlignment="1">
      <alignment horizontal="center" vertical="center"/>
    </xf>
    <xf numFmtId="38" fontId="13" fillId="0" borderId="30" xfId="1" applyFont="1" applyFill="1" applyBorder="1" applyAlignment="1">
      <alignment horizontal="right" vertical="center"/>
    </xf>
    <xf numFmtId="38" fontId="13" fillId="0" borderId="35" xfId="1" applyFont="1" applyFill="1" applyBorder="1" applyAlignment="1">
      <alignment horizontal="right" vertical="center"/>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38" fontId="13" fillId="0" borderId="51" xfId="0" applyNumberFormat="1" applyFont="1" applyBorder="1" applyAlignment="1">
      <alignment horizontal="right" vertical="center"/>
    </xf>
    <xf numFmtId="38" fontId="13" fillId="0" borderId="52" xfId="0" applyNumberFormat="1" applyFont="1" applyBorder="1" applyAlignment="1">
      <alignment horizontal="right" vertical="center"/>
    </xf>
    <xf numFmtId="38" fontId="2" fillId="0" borderId="30" xfId="1" applyFont="1" applyFill="1" applyBorder="1" applyAlignment="1">
      <alignment vertical="center"/>
    </xf>
    <xf numFmtId="38" fontId="17" fillId="0" borderId="51" xfId="1" applyFont="1" applyFill="1" applyBorder="1" applyAlignment="1">
      <alignment vertical="center"/>
    </xf>
    <xf numFmtId="38" fontId="17" fillId="0" borderId="52" xfId="1" applyFont="1" applyFill="1" applyBorder="1" applyAlignment="1">
      <alignment vertical="center"/>
    </xf>
    <xf numFmtId="0" fontId="11" fillId="3" borderId="38" xfId="0" applyFont="1" applyFill="1" applyBorder="1" applyAlignment="1">
      <alignment horizontal="left" vertical="center"/>
    </xf>
    <xf numFmtId="0" fontId="6" fillId="0" borderId="38" xfId="0" applyFont="1" applyBorder="1" applyAlignment="1">
      <alignment horizontal="distributed" vertical="center"/>
    </xf>
    <xf numFmtId="0" fontId="6" fillId="0" borderId="39" xfId="0" applyFont="1" applyBorder="1" applyAlignment="1">
      <alignment horizontal="center" vertical="center"/>
    </xf>
    <xf numFmtId="0" fontId="13" fillId="0" borderId="113" xfId="0" applyFont="1" applyBorder="1" applyAlignment="1">
      <alignment horizontal="centerContinuous" vertical="center"/>
    </xf>
    <xf numFmtId="0" fontId="13" fillId="0" borderId="51" xfId="0" applyFont="1" applyBorder="1" applyAlignment="1">
      <alignment horizontal="centerContinuous" vertical="center"/>
    </xf>
    <xf numFmtId="0" fontId="6" fillId="3" borderId="38" xfId="0" applyFont="1" applyFill="1" applyBorder="1" applyAlignment="1">
      <alignment horizontal="distributed" vertical="center"/>
    </xf>
    <xf numFmtId="0" fontId="0" fillId="2" borderId="20" xfId="0" applyFill="1" applyBorder="1" applyAlignment="1">
      <alignment horizontal="distributed" vertical="center"/>
    </xf>
    <xf numFmtId="0" fontId="0" fillId="0" borderId="0" xfId="0" applyAlignment="1">
      <alignment horizontal="center" vertical="center"/>
    </xf>
    <xf numFmtId="0" fontId="4" fillId="0" borderId="0" xfId="0" applyFont="1" applyAlignment="1">
      <alignment vertical="center"/>
    </xf>
    <xf numFmtId="0" fontId="29" fillId="0" borderId="0" xfId="0" applyFont="1"/>
    <xf numFmtId="0" fontId="4" fillId="0" borderId="0" xfId="0" applyFont="1" applyAlignment="1">
      <alignment horizontal="center" vertical="center" shrinkToFit="1"/>
    </xf>
    <xf numFmtId="38" fontId="2" fillId="0" borderId="50" xfId="1" applyFont="1" applyFill="1" applyBorder="1" applyAlignment="1">
      <alignment horizontal="right" vertical="top"/>
    </xf>
    <xf numFmtId="38" fontId="2" fillId="0" borderId="25" xfId="1" applyFont="1" applyFill="1" applyBorder="1" applyAlignment="1">
      <alignment horizontal="right" vertical="top"/>
    </xf>
    <xf numFmtId="0" fontId="1" fillId="0" borderId="118" xfId="0" applyFont="1" applyBorder="1" applyAlignment="1">
      <alignment horizontal="centerContinuous" vertical="center"/>
    </xf>
    <xf numFmtId="0" fontId="1" fillId="0" borderId="119" xfId="0" applyFont="1" applyBorder="1" applyAlignment="1">
      <alignment horizontal="centerContinuous" vertical="center"/>
    </xf>
    <xf numFmtId="0" fontId="15" fillId="0" borderId="123" xfId="0" applyFont="1" applyBorder="1" applyAlignment="1">
      <alignment vertical="center"/>
    </xf>
    <xf numFmtId="0" fontId="0" fillId="0" borderId="125" xfId="0" quotePrefix="1" applyBorder="1" applyAlignment="1">
      <alignment horizontal="center" vertical="center"/>
    </xf>
    <xf numFmtId="0" fontId="15" fillId="0" borderId="127" xfId="0" applyFont="1" applyBorder="1" applyAlignment="1">
      <alignment vertical="center"/>
    </xf>
    <xf numFmtId="0" fontId="13" fillId="0" borderId="124" xfId="0" applyFont="1" applyBorder="1" applyAlignment="1">
      <alignment horizontal="center" vertical="center"/>
    </xf>
    <xf numFmtId="0" fontId="15" fillId="0" borderId="124" xfId="0" applyFont="1" applyBorder="1" applyAlignment="1">
      <alignment vertical="center"/>
    </xf>
    <xf numFmtId="0" fontId="2" fillId="0" borderId="123" xfId="0" applyFont="1" applyBorder="1" applyAlignment="1">
      <alignment vertical="center"/>
    </xf>
    <xf numFmtId="0" fontId="33" fillId="0" borderId="127" xfId="0" applyFont="1" applyBorder="1" applyAlignment="1">
      <alignment horizontal="right" vertical="center" shrinkToFit="1"/>
    </xf>
    <xf numFmtId="0" fontId="22" fillId="0" borderId="85" xfId="0" applyFont="1" applyBorder="1" applyAlignment="1">
      <alignment horizontal="distributed" vertical="center"/>
    </xf>
    <xf numFmtId="0" fontId="22" fillId="0" borderId="5" xfId="0" applyFont="1" applyBorder="1" applyAlignment="1">
      <alignment horizontal="distributed" vertical="center" wrapText="1"/>
    </xf>
    <xf numFmtId="0" fontId="22" fillId="0" borderId="85" xfId="0" applyFont="1" applyBorder="1" applyAlignment="1">
      <alignment horizontal="distributed" vertical="center" wrapText="1"/>
    </xf>
    <xf numFmtId="0" fontId="8" fillId="0" borderId="5" xfId="0" applyFont="1" applyBorder="1" applyAlignment="1">
      <alignment horizontal="distributed" vertical="center" wrapText="1"/>
    </xf>
    <xf numFmtId="0" fontId="22" fillId="0" borderId="4" xfId="0" applyFont="1" applyBorder="1" applyAlignment="1">
      <alignment horizontal="distributed" vertical="center" shrinkToFit="1"/>
    </xf>
    <xf numFmtId="0" fontId="22" fillId="0" borderId="81" xfId="0" applyFont="1" applyBorder="1" applyAlignment="1">
      <alignment horizontal="distributed" vertical="center" wrapText="1" shrinkToFit="1"/>
    </xf>
    <xf numFmtId="0" fontId="4" fillId="4" borderId="7" xfId="0" applyFont="1" applyFill="1" applyBorder="1" applyAlignment="1">
      <alignment vertical="center" shrinkToFit="1"/>
    </xf>
    <xf numFmtId="2" fontId="5" fillId="0" borderId="56" xfId="0" applyNumberFormat="1" applyFont="1" applyBorder="1" applyAlignment="1">
      <alignment horizontal="right" shrinkToFit="1"/>
    </xf>
    <xf numFmtId="2" fontId="5" fillId="0" borderId="5" xfId="0" applyNumberFormat="1" applyFont="1" applyBorder="1" applyAlignment="1">
      <alignment horizontal="right" shrinkToFit="1"/>
    </xf>
    <xf numFmtId="2" fontId="5" fillId="0" borderId="85" xfId="0" applyNumberFormat="1" applyFont="1" applyBorder="1" applyAlignment="1">
      <alignment horizontal="right" shrinkToFit="1"/>
    </xf>
    <xf numFmtId="2" fontId="5" fillId="0" borderId="96" xfId="0" applyNumberFormat="1" applyFont="1" applyBorder="1" applyAlignment="1">
      <alignment horizontal="right" shrinkToFit="1"/>
    </xf>
    <xf numFmtId="2" fontId="5" fillId="0" borderId="81" xfId="0" applyNumberFormat="1" applyFont="1" applyBorder="1" applyAlignment="1">
      <alignment horizontal="right" shrinkToFit="1"/>
    </xf>
    <xf numFmtId="2" fontId="5" fillId="0" borderId="4" xfId="0" applyNumberFormat="1" applyFont="1" applyBorder="1" applyAlignment="1">
      <alignment horizontal="right" shrinkToFit="1"/>
    </xf>
    <xf numFmtId="38" fontId="15" fillId="0" borderId="28" xfId="1" applyFont="1" applyFill="1" applyBorder="1" applyAlignment="1">
      <alignment vertical="center"/>
    </xf>
    <xf numFmtId="0" fontId="28" fillId="5" borderId="73" xfId="0" applyFont="1" applyFill="1" applyBorder="1" applyAlignment="1">
      <alignment vertical="center"/>
    </xf>
    <xf numFmtId="0" fontId="28" fillId="5" borderId="114" xfId="0" applyFont="1" applyFill="1" applyBorder="1" applyAlignment="1">
      <alignment vertical="center"/>
    </xf>
    <xf numFmtId="0" fontId="28" fillId="5" borderId="115" xfId="0" applyFont="1" applyFill="1" applyBorder="1" applyAlignment="1">
      <alignment vertical="center"/>
    </xf>
    <xf numFmtId="0" fontId="28" fillId="5" borderId="112" xfId="0" applyFont="1" applyFill="1" applyBorder="1" applyAlignment="1">
      <alignment vertical="center"/>
    </xf>
    <xf numFmtId="0" fontId="28" fillId="5" borderId="21" xfId="0" applyFont="1" applyFill="1" applyBorder="1" applyAlignment="1">
      <alignment horizontal="left" vertical="center"/>
    </xf>
    <xf numFmtId="38" fontId="2" fillId="5" borderId="21" xfId="1" applyFont="1" applyFill="1" applyBorder="1" applyAlignment="1">
      <alignment vertical="center"/>
    </xf>
    <xf numFmtId="38" fontId="2" fillId="5" borderId="22" xfId="1" applyFont="1" applyFill="1" applyBorder="1" applyAlignment="1">
      <alignment vertical="center"/>
    </xf>
    <xf numFmtId="0" fontId="28" fillId="5" borderId="111" xfId="0" applyFont="1" applyFill="1" applyBorder="1" applyAlignment="1">
      <alignment vertical="center"/>
    </xf>
    <xf numFmtId="0" fontId="8" fillId="5" borderId="112" xfId="0" applyFont="1" applyFill="1" applyBorder="1" applyAlignment="1">
      <alignment vertical="center"/>
    </xf>
    <xf numFmtId="0" fontId="35" fillId="0" borderId="15" xfId="0" applyFont="1" applyBorder="1" applyAlignment="1">
      <alignment horizontal="distributed" vertical="center"/>
    </xf>
    <xf numFmtId="38" fontId="35" fillId="0" borderId="9" xfId="1" applyFont="1" applyBorder="1" applyAlignment="1">
      <alignment vertical="center"/>
    </xf>
    <xf numFmtId="38" fontId="35" fillId="0" borderId="7" xfId="1" applyFont="1" applyBorder="1" applyAlignment="1">
      <alignment vertical="center"/>
    </xf>
    <xf numFmtId="0" fontId="0" fillId="0" borderId="25" xfId="0" applyBorder="1" applyAlignment="1">
      <alignment vertical="top"/>
    </xf>
    <xf numFmtId="0" fontId="0" fillId="0" borderId="24" xfId="0" applyBorder="1" applyAlignment="1">
      <alignment vertical="top" shrinkToFit="1"/>
    </xf>
    <xf numFmtId="0" fontId="4" fillId="3" borderId="61" xfId="0" applyFont="1" applyFill="1" applyBorder="1" applyAlignment="1">
      <alignment vertical="center"/>
    </xf>
    <xf numFmtId="0" fontId="8" fillId="0" borderId="27" xfId="0" applyFont="1" applyBorder="1" applyAlignment="1">
      <alignment horizontal="center" vertical="center"/>
    </xf>
    <xf numFmtId="0" fontId="0" fillId="5" borderId="64" xfId="0" applyFill="1" applyBorder="1" applyAlignment="1">
      <alignment vertical="center"/>
    </xf>
    <xf numFmtId="0" fontId="0" fillId="5" borderId="24" xfId="0" applyFill="1" applyBorder="1" applyAlignment="1">
      <alignment vertical="top" shrinkToFit="1"/>
    </xf>
    <xf numFmtId="0" fontId="0" fillId="5" borderId="25" xfId="0" applyFill="1" applyBorder="1" applyAlignment="1">
      <alignment vertical="top"/>
    </xf>
    <xf numFmtId="0" fontId="0" fillId="5" borderId="112" xfId="0" applyFill="1" applyBorder="1" applyAlignment="1">
      <alignment vertical="center" shrinkToFit="1"/>
    </xf>
    <xf numFmtId="0" fontId="0" fillId="5" borderId="111" xfId="0" applyFill="1" applyBorder="1" applyAlignment="1">
      <alignment vertical="center" shrinkToFit="1"/>
    </xf>
    <xf numFmtId="38" fontId="2" fillId="0" borderId="50" xfId="1" applyFont="1" applyFill="1" applyBorder="1" applyAlignment="1">
      <alignment vertical="top"/>
    </xf>
    <xf numFmtId="0" fontId="0" fillId="0" borderId="60" xfId="0" applyBorder="1" applyAlignment="1">
      <alignment vertical="top"/>
    </xf>
    <xf numFmtId="38" fontId="2" fillId="0" borderId="25" xfId="1" applyFont="1" applyFill="1" applyBorder="1" applyAlignment="1">
      <alignment vertical="top"/>
    </xf>
    <xf numFmtId="0" fontId="37" fillId="5" borderId="73" xfId="0" applyFont="1" applyFill="1" applyBorder="1" applyAlignment="1">
      <alignment vertical="center"/>
    </xf>
    <xf numFmtId="0" fontId="4" fillId="3" borderId="20" xfId="0" applyFont="1" applyFill="1" applyBorder="1" applyAlignment="1">
      <alignment horizontal="center" vertical="center" shrinkToFit="1"/>
    </xf>
    <xf numFmtId="0" fontId="0" fillId="0" borderId="140" xfId="0" applyBorder="1" applyAlignment="1">
      <alignment horizontal="distributed" vertical="center"/>
    </xf>
    <xf numFmtId="0" fontId="22" fillId="0" borderId="39" xfId="0" applyFont="1" applyBorder="1" applyAlignment="1">
      <alignment horizontal="center" vertical="center"/>
    </xf>
    <xf numFmtId="0" fontId="2" fillId="0" borderId="20" xfId="0" applyFont="1" applyBorder="1" applyAlignment="1">
      <alignment vertical="center"/>
    </xf>
    <xf numFmtId="0" fontId="15" fillId="0" borderId="20" xfId="0" applyFont="1" applyBorder="1" applyAlignment="1">
      <alignment vertical="center"/>
    </xf>
    <xf numFmtId="0" fontId="28" fillId="0" borderId="108" xfId="0" applyFont="1" applyBorder="1" applyAlignment="1">
      <alignment vertical="center"/>
    </xf>
    <xf numFmtId="0" fontId="15" fillId="0" borderId="38" xfId="0" applyFont="1" applyBorder="1" applyAlignment="1">
      <alignment vertical="center"/>
    </xf>
    <xf numFmtId="0" fontId="0" fillId="0" borderId="20" xfId="0" applyBorder="1" applyAlignment="1">
      <alignment vertical="center"/>
    </xf>
    <xf numFmtId="0" fontId="2" fillId="0" borderId="24" xfId="0" applyFont="1" applyBorder="1" applyAlignment="1">
      <alignment vertical="center"/>
    </xf>
    <xf numFmtId="0" fontId="0" fillId="0" borderId="61" xfId="0" applyBorder="1" applyAlignment="1">
      <alignment horizontal="center" vertical="center"/>
    </xf>
    <xf numFmtId="0" fontId="4" fillId="0" borderId="24" xfId="0" applyFont="1" applyBorder="1" applyAlignment="1">
      <alignment horizontal="left" vertical="center"/>
    </xf>
    <xf numFmtId="0" fontId="15" fillId="0" borderId="29" xfId="0" quotePrefix="1" applyFont="1" applyBorder="1" applyAlignment="1">
      <alignment horizontal="center" vertical="center"/>
    </xf>
    <xf numFmtId="0" fontId="15" fillId="0" borderId="20" xfId="0" quotePrefix="1" applyFont="1" applyBorder="1" applyAlignment="1">
      <alignment horizontal="distributed" vertical="center"/>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28" fillId="0" borderId="73" xfId="0" applyFont="1" applyBorder="1" applyAlignment="1">
      <alignment horizontal="left" vertical="center"/>
    </xf>
    <xf numFmtId="0" fontId="15" fillId="0" borderId="40" xfId="0" applyFont="1" applyBorder="1" applyAlignment="1">
      <alignment horizontal="distributed" vertical="center"/>
    </xf>
    <xf numFmtId="0" fontId="22" fillId="0" borderId="42" xfId="0" applyFont="1" applyBorder="1" applyAlignment="1">
      <alignment horizontal="center" vertical="center"/>
    </xf>
    <xf numFmtId="0" fontId="13" fillId="0" borderId="29" xfId="0" applyFont="1" applyBorder="1" applyAlignment="1">
      <alignment horizontal="centerContinuous" vertical="center"/>
    </xf>
    <xf numFmtId="0" fontId="13" fillId="0" borderId="27" xfId="0" applyFont="1" applyBorder="1" applyAlignment="1">
      <alignment horizontal="centerContinuous" vertical="center"/>
    </xf>
    <xf numFmtId="38" fontId="13" fillId="0" borderId="39" xfId="0" applyNumberFormat="1" applyFont="1" applyBorder="1" applyAlignment="1">
      <alignment vertical="center"/>
    </xf>
    <xf numFmtId="0" fontId="0" fillId="0" borderId="0" xfId="0" applyAlignment="1">
      <alignment vertical="center" shrinkToFit="1"/>
    </xf>
    <xf numFmtId="0" fontId="37" fillId="5" borderId="141" xfId="0" applyFont="1" applyFill="1" applyBorder="1" applyAlignment="1">
      <alignment vertical="center"/>
    </xf>
    <xf numFmtId="0" fontId="0" fillId="5" borderId="63" xfId="0" applyFill="1" applyBorder="1" applyAlignment="1">
      <alignment vertical="center" shrinkToFit="1"/>
    </xf>
    <xf numFmtId="0" fontId="0" fillId="5" borderId="142" xfId="0" applyFill="1" applyBorder="1" applyAlignment="1">
      <alignment vertical="center" shrinkToFit="1"/>
    </xf>
    <xf numFmtId="0" fontId="2" fillId="0" borderId="107" xfId="0" applyFont="1" applyBorder="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38" fontId="2" fillId="0" borderId="39" xfId="1" applyFont="1" applyFill="1" applyBorder="1" applyAlignment="1">
      <alignment horizontal="right" vertical="top" shrinkToFit="1"/>
    </xf>
    <xf numFmtId="0" fontId="0" fillId="0" borderId="24" xfId="0" applyBorder="1" applyAlignment="1">
      <alignment horizontal="right" vertical="top" shrinkToFit="1"/>
    </xf>
    <xf numFmtId="38" fontId="2" fillId="0" borderId="39" xfId="1" applyFont="1" applyFill="1" applyBorder="1" applyAlignment="1">
      <alignment vertical="top" shrinkToFit="1"/>
    </xf>
    <xf numFmtId="0" fontId="0" fillId="0" borderId="53" xfId="0" applyBorder="1" applyAlignment="1">
      <alignment vertical="top" shrinkToFit="1"/>
    </xf>
    <xf numFmtId="38" fontId="2" fillId="5" borderId="39" xfId="1" applyFont="1" applyFill="1" applyBorder="1" applyAlignment="1">
      <alignment vertical="center"/>
    </xf>
    <xf numFmtId="38" fontId="2" fillId="5" borderId="50" xfId="1" applyFont="1" applyFill="1" applyBorder="1" applyAlignment="1">
      <alignment vertical="top" shrinkToFit="1"/>
    </xf>
    <xf numFmtId="0" fontId="2" fillId="0" borderId="20" xfId="0" quotePrefix="1" applyFont="1" applyBorder="1" applyAlignment="1">
      <alignment horizontal="distributed" vertical="center"/>
    </xf>
    <xf numFmtId="0" fontId="39" fillId="0" borderId="0" xfId="0" applyFont="1" applyAlignment="1">
      <alignment vertical="center"/>
    </xf>
    <xf numFmtId="0" fontId="38"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1" fillId="0" borderId="0" xfId="0" applyFont="1" applyAlignment="1">
      <alignment vertical="center"/>
    </xf>
    <xf numFmtId="38" fontId="22" fillId="5" borderId="39" xfId="1" applyFont="1" applyFill="1" applyBorder="1" applyAlignment="1">
      <alignment vertical="center"/>
    </xf>
    <xf numFmtId="38" fontId="22" fillId="5" borderId="50" xfId="1" applyFont="1" applyFill="1" applyBorder="1" applyAlignment="1">
      <alignment vertical="top" shrinkToFit="1"/>
    </xf>
    <xf numFmtId="0" fontId="44" fillId="5" borderId="114" xfId="0" applyFont="1" applyFill="1" applyBorder="1" applyAlignment="1">
      <alignment vertical="center"/>
    </xf>
    <xf numFmtId="38" fontId="2" fillId="5" borderId="34" xfId="1" applyFont="1" applyFill="1" applyBorder="1" applyAlignment="1">
      <alignment vertical="center"/>
    </xf>
    <xf numFmtId="38" fontId="2" fillId="5" borderId="41" xfId="1" applyFont="1" applyFill="1" applyBorder="1" applyAlignment="1">
      <alignment vertical="center"/>
    </xf>
    <xf numFmtId="0" fontId="28" fillId="5" borderId="143" xfId="0" applyFont="1" applyFill="1" applyBorder="1" applyAlignment="1">
      <alignment vertical="center"/>
    </xf>
    <xf numFmtId="0" fontId="29" fillId="0" borderId="0" xfId="0" applyFont="1" applyAlignment="1">
      <alignment shrinkToFit="1"/>
    </xf>
    <xf numFmtId="0" fontId="43" fillId="0" borderId="0" xfId="2" applyAlignment="1">
      <alignment shrinkToFit="1"/>
    </xf>
    <xf numFmtId="0" fontId="0" fillId="0" borderId="0" xfId="0" applyAlignment="1">
      <alignment shrinkToFit="1"/>
    </xf>
    <xf numFmtId="0" fontId="5" fillId="0" borderId="46" xfId="0" applyFont="1" applyBorder="1" applyAlignment="1">
      <alignment vertical="center" textRotation="255" shrinkToFit="1"/>
    </xf>
    <xf numFmtId="0" fontId="5" fillId="0" borderId="19" xfId="0" applyFont="1" applyBorder="1" applyAlignment="1">
      <alignment vertical="center" textRotation="255" shrinkToFit="1"/>
    </xf>
    <xf numFmtId="0" fontId="5" fillId="0" borderId="70" xfId="0" applyFont="1" applyBorder="1" applyAlignment="1">
      <alignment vertical="center" textRotation="255" shrinkToFit="1"/>
    </xf>
    <xf numFmtId="0" fontId="0" fillId="4" borderId="10" xfId="0" applyFill="1" applyBorder="1" applyAlignment="1">
      <alignment horizontal="center" vertical="center" shrinkToFit="1"/>
    </xf>
    <xf numFmtId="0" fontId="0" fillId="0" borderId="67" xfId="0" applyBorder="1" applyAlignment="1">
      <alignmen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0" fillId="4" borderId="46" xfId="0" applyFill="1" applyBorder="1" applyAlignment="1">
      <alignment horizontal="center" vertical="center" shrinkToFit="1"/>
    </xf>
    <xf numFmtId="0" fontId="5" fillId="0" borderId="99" xfId="0" applyFont="1" applyBorder="1" applyAlignment="1">
      <alignment vertical="center" textRotation="255" shrinkToFit="1"/>
    </xf>
    <xf numFmtId="0" fontId="5" fillId="0" borderId="90" xfId="0" applyFont="1" applyBorder="1" applyAlignment="1">
      <alignment vertical="center" textRotation="255" shrinkToFit="1"/>
    </xf>
    <xf numFmtId="0" fontId="5" fillId="0" borderId="100" xfId="0" applyFont="1" applyBorder="1" applyAlignment="1">
      <alignment vertical="center" textRotation="255" shrinkToFit="1"/>
    </xf>
    <xf numFmtId="0" fontId="0" fillId="0" borderId="10" xfId="0" applyBorder="1" applyAlignment="1">
      <alignment horizontal="center" vertical="center" shrinkToFit="1"/>
    </xf>
    <xf numFmtId="0" fontId="0" fillId="0" borderId="44" xfId="0" applyBorder="1" applyAlignment="1">
      <alignment horizontal="center" vertical="center" shrinkToFit="1"/>
    </xf>
    <xf numFmtId="0" fontId="15" fillId="0" borderId="68" xfId="0" applyFont="1" applyBorder="1" applyAlignment="1">
      <alignment horizontal="center" vertical="center"/>
    </xf>
    <xf numFmtId="0" fontId="15" fillId="0" borderId="69" xfId="0" applyFont="1" applyBorder="1" applyAlignment="1">
      <alignment horizontal="center" vertical="center"/>
    </xf>
    <xf numFmtId="38" fontId="9" fillId="0" borderId="130"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132" xfId="1" applyFont="1" applyFill="1" applyBorder="1" applyAlignment="1">
      <alignment horizontal="center" vertical="center"/>
    </xf>
    <xf numFmtId="38" fontId="9" fillId="0" borderId="78" xfId="1" applyFont="1" applyFill="1" applyBorder="1" applyAlignment="1">
      <alignment horizontal="center" vertical="center"/>
    </xf>
    <xf numFmtId="38" fontId="9" fillId="0" borderId="131" xfId="1" applyFont="1" applyFill="1" applyBorder="1" applyAlignment="1">
      <alignment horizontal="center" vertical="center"/>
    </xf>
    <xf numFmtId="38" fontId="9" fillId="0" borderId="133" xfId="1" applyFont="1" applyFill="1" applyBorder="1" applyAlignment="1">
      <alignment horizontal="center" vertical="center"/>
    </xf>
    <xf numFmtId="0" fontId="32" fillId="0" borderId="116"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3" xfId="0" applyFont="1" applyBorder="1" applyAlignment="1">
      <alignment horizontal="center" vertical="center" shrinkToFit="1"/>
    </xf>
    <xf numFmtId="0" fontId="32" fillId="0" borderId="117" xfId="0" applyFont="1" applyBorder="1" applyAlignment="1">
      <alignment horizontal="center" vertical="center" shrinkToFit="1"/>
    </xf>
    <xf numFmtId="0" fontId="32" fillId="0" borderId="58" xfId="0" applyFont="1" applyBorder="1" applyAlignment="1">
      <alignment horizontal="center" vertical="center" shrinkToFit="1"/>
    </xf>
    <xf numFmtId="0" fontId="32" fillId="0" borderId="127" xfId="0" applyFont="1" applyBorder="1" applyAlignment="1">
      <alignment horizontal="center" vertical="center" shrinkToFit="1"/>
    </xf>
    <xf numFmtId="0" fontId="13" fillId="0" borderId="137" xfId="0" applyFont="1" applyBorder="1" applyAlignment="1">
      <alignment horizontal="center" vertical="center" shrinkToFit="1"/>
    </xf>
    <xf numFmtId="0" fontId="13" fillId="0" borderId="138" xfId="0" applyFont="1" applyBorder="1" applyAlignment="1">
      <alignment horizontal="center" vertical="center" shrinkToFit="1"/>
    </xf>
    <xf numFmtId="0" fontId="2" fillId="0" borderId="116" xfId="0" applyFont="1" applyBorder="1" applyAlignment="1">
      <alignment vertical="center" shrinkToFit="1"/>
    </xf>
    <xf numFmtId="0" fontId="0" fillId="0" borderId="11" xfId="0" applyBorder="1" applyAlignment="1">
      <alignment vertical="center" shrinkToFit="1"/>
    </xf>
    <xf numFmtId="0" fontId="0" fillId="0" borderId="117" xfId="0" applyBorder="1" applyAlignment="1">
      <alignment vertical="center" shrinkToFit="1"/>
    </xf>
    <xf numFmtId="0" fontId="0" fillId="0" borderId="58" xfId="0" applyBorder="1" applyAlignment="1">
      <alignment vertical="center" shrinkToFit="1"/>
    </xf>
    <xf numFmtId="0" fontId="13" fillId="0" borderId="139" xfId="0" applyFont="1" applyBorder="1" applyAlignment="1">
      <alignment horizontal="center" vertical="center" shrinkToFit="1"/>
    </xf>
    <xf numFmtId="0" fontId="13" fillId="0" borderId="116" xfId="0" applyFont="1" applyBorder="1" applyAlignment="1">
      <alignment shrinkToFit="1"/>
    </xf>
    <xf numFmtId="0" fontId="13" fillId="0" borderId="11" xfId="0" applyFont="1" applyBorder="1" applyAlignment="1">
      <alignment shrinkToFit="1"/>
    </xf>
    <xf numFmtId="0" fontId="13" fillId="0" borderId="123" xfId="0" applyFont="1" applyBorder="1" applyAlignment="1">
      <alignment shrinkToFit="1"/>
    </xf>
    <xf numFmtId="0" fontId="13" fillId="0" borderId="134" xfId="0" applyFont="1" applyBorder="1" applyAlignment="1">
      <alignment shrinkToFit="1"/>
    </xf>
    <xf numFmtId="0" fontId="13" fillId="0" borderId="135" xfId="0" applyFont="1" applyBorder="1" applyAlignment="1">
      <alignment shrinkToFit="1"/>
    </xf>
    <xf numFmtId="0" fontId="13" fillId="0" borderId="136" xfId="0" applyFont="1" applyBorder="1" applyAlignment="1">
      <alignment shrinkToFit="1"/>
    </xf>
    <xf numFmtId="0" fontId="28" fillId="5" borderId="73" xfId="0" applyFont="1" applyFill="1" applyBorder="1" applyAlignment="1">
      <alignment horizontal="center" vertical="center"/>
    </xf>
    <xf numFmtId="0" fontId="28" fillId="5" borderId="112" xfId="0" applyFont="1" applyFill="1" applyBorder="1" applyAlignment="1">
      <alignment horizontal="center" vertical="center"/>
    </xf>
    <xf numFmtId="0" fontId="28" fillId="5" borderId="111" xfId="0" applyFont="1" applyFill="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13" fillId="0" borderId="122" xfId="0" applyFont="1" applyBorder="1" applyAlignment="1">
      <alignment horizontal="center" vertical="center"/>
    </xf>
    <xf numFmtId="0" fontId="13" fillId="0" borderId="11" xfId="0" applyFont="1" applyBorder="1" applyAlignment="1">
      <alignment horizontal="center" vertical="center"/>
    </xf>
    <xf numFmtId="38" fontId="13" fillId="0" borderId="13" xfId="0" applyNumberFormat="1" applyFont="1" applyBorder="1" applyAlignment="1">
      <alignment horizontal="center" vertical="center"/>
    </xf>
    <xf numFmtId="38" fontId="13" fillId="0" borderId="129" xfId="0" applyNumberFormat="1" applyFont="1" applyBorder="1" applyAlignment="1">
      <alignment horizontal="center" vertical="center"/>
    </xf>
    <xf numFmtId="0" fontId="13" fillId="0" borderId="128" xfId="0" applyFont="1" applyBorder="1" applyAlignment="1">
      <alignment horizontal="center" vertical="center"/>
    </xf>
    <xf numFmtId="0" fontId="13" fillId="0" borderId="13" xfId="0" applyFont="1" applyBorder="1" applyAlignment="1">
      <alignment horizontal="center" vertical="center"/>
    </xf>
    <xf numFmtId="0" fontId="9" fillId="0" borderId="124" xfId="0" applyFont="1" applyBorder="1" applyAlignment="1">
      <alignment horizontal="center" vertical="center"/>
    </xf>
    <xf numFmtId="0" fontId="9" fillId="0" borderId="0" xfId="0" applyFont="1" applyAlignment="1">
      <alignment horizontal="center" vertical="center"/>
    </xf>
    <xf numFmtId="0" fontId="9" fillId="0" borderId="126" xfId="0" applyFont="1" applyBorder="1" applyAlignment="1">
      <alignment horizontal="center" vertical="center"/>
    </xf>
    <xf numFmtId="0" fontId="9" fillId="0" borderId="58" xfId="0" applyFont="1" applyBorder="1" applyAlignment="1">
      <alignment horizontal="center" vertical="center"/>
    </xf>
    <xf numFmtId="176" fontId="32" fillId="0" borderId="11"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3" xfId="0" applyNumberFormat="1" applyFont="1" applyBorder="1" applyAlignment="1">
      <alignment horizontal="center" vertical="center"/>
    </xf>
    <xf numFmtId="176" fontId="32" fillId="0" borderId="58"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127"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101" xfId="0" applyFont="1" applyBorder="1" applyAlignment="1">
      <alignment horizontal="center" vertical="center"/>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2" fillId="0" borderId="36" xfId="0" applyFont="1" applyBorder="1" applyAlignment="1">
      <alignment horizontal="center" vertical="center"/>
    </xf>
    <xf numFmtId="0" fontId="2" fillId="0" borderId="26" xfId="0" applyFont="1" applyBorder="1" applyAlignment="1">
      <alignment horizontal="center" vertical="center"/>
    </xf>
    <xf numFmtId="0" fontId="9" fillId="0" borderId="11"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127" xfId="0" applyFont="1" applyBorder="1" applyAlignment="1">
      <alignment horizontal="center" vertical="center" shrinkToFit="1"/>
    </xf>
    <xf numFmtId="0" fontId="13" fillId="0" borderId="12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vertical="center" shrinkToFit="1"/>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04" xfId="0" applyFont="1" applyBorder="1" applyAlignment="1">
      <alignment horizontal="center" vertical="center"/>
    </xf>
    <xf numFmtId="0" fontId="19" fillId="0" borderId="67"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18" fillId="0" borderId="0" xfId="0" applyFont="1" applyAlignment="1">
      <alignment horizontal="center" vertical="center"/>
    </xf>
    <xf numFmtId="0" fontId="13" fillId="0" borderId="58" xfId="0" applyFont="1" applyBorder="1" applyAlignment="1">
      <alignment horizontal="center" vertical="center"/>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38" fontId="9" fillId="0" borderId="130" xfId="0" applyNumberFormat="1" applyFont="1" applyBorder="1" applyAlignment="1">
      <alignment horizontal="center" vertical="center"/>
    </xf>
    <xf numFmtId="0" fontId="9" fillId="0" borderId="1" xfId="0" applyFont="1" applyBorder="1" applyAlignment="1">
      <alignment horizontal="center" vertical="center"/>
    </xf>
    <xf numFmtId="0" fontId="9" fillId="0" borderId="132" xfId="0" applyFont="1" applyBorder="1" applyAlignment="1">
      <alignment horizontal="center" vertical="center"/>
    </xf>
    <xf numFmtId="0" fontId="9" fillId="0" borderId="78" xfId="0" applyFont="1" applyBorder="1" applyAlignment="1">
      <alignment horizontal="center" vertical="center"/>
    </xf>
    <xf numFmtId="0" fontId="13" fillId="0" borderId="70" xfId="0" applyFont="1" applyBorder="1" applyAlignment="1">
      <alignment horizontal="center" vertical="center"/>
    </xf>
    <xf numFmtId="0" fontId="13" fillId="0" borderId="65" xfId="0" applyFont="1" applyBorder="1" applyAlignment="1">
      <alignment horizontal="center" vertical="center"/>
    </xf>
    <xf numFmtId="38" fontId="9" fillId="0" borderId="1" xfId="0" applyNumberFormat="1" applyFont="1" applyBorder="1" applyAlignment="1">
      <alignment horizontal="center" vertical="center"/>
    </xf>
    <xf numFmtId="0" fontId="9" fillId="0" borderId="131" xfId="0" applyFont="1" applyBorder="1" applyAlignment="1">
      <alignment horizontal="center" vertical="center"/>
    </xf>
    <xf numFmtId="0" fontId="9" fillId="0" borderId="133" xfId="0" applyFont="1" applyBorder="1" applyAlignment="1">
      <alignment horizontal="center"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13" fillId="0" borderId="71" xfId="0" applyFont="1" applyBorder="1" applyAlignment="1">
      <alignment horizontal="center" vertical="center"/>
    </xf>
    <xf numFmtId="0" fontId="0" fillId="0" borderId="105" xfId="0" applyBorder="1" applyAlignment="1">
      <alignment horizontal="left" vertical="center"/>
    </xf>
    <xf numFmtId="0" fontId="0" fillId="0" borderId="106" xfId="0" applyBorder="1" applyAlignment="1">
      <alignment horizontal="left"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4" fillId="0" borderId="61" xfId="0" applyFont="1" applyBorder="1" applyAlignment="1">
      <alignment horizontal="left" vertical="center" shrinkToFit="1"/>
    </xf>
    <xf numFmtId="0" fontId="4" fillId="0" borderId="64" xfId="0" applyFont="1" applyBorder="1" applyAlignment="1">
      <alignment horizontal="left" vertical="center" shrinkToFit="1"/>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13" fillId="0" borderId="107" xfId="0" applyFont="1" applyBorder="1" applyAlignment="1">
      <alignment horizontal="center" vertical="center"/>
    </xf>
    <xf numFmtId="0" fontId="13" fillId="0" borderId="31" xfId="0" applyFont="1" applyBorder="1" applyAlignment="1">
      <alignment horizontal="center" vertical="center"/>
    </xf>
    <xf numFmtId="38" fontId="2" fillId="0" borderId="50" xfId="1" applyFont="1" applyFill="1" applyBorder="1" applyAlignment="1">
      <alignment vertical="center"/>
    </xf>
    <xf numFmtId="0" fontId="0" fillId="0" borderId="25" xfId="0" applyBorder="1" applyAlignment="1">
      <alignment vertical="center"/>
    </xf>
    <xf numFmtId="0" fontId="13" fillId="0" borderId="15" xfId="0" applyFont="1" applyBorder="1" applyAlignment="1">
      <alignment horizontal="center" vertical="center"/>
    </xf>
    <xf numFmtId="0" fontId="8" fillId="3" borderId="61"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36" fillId="0" borderId="11" xfId="0" applyFont="1" applyBorder="1" applyAlignment="1">
      <alignment horizontal="left"/>
    </xf>
    <xf numFmtId="0" fontId="31" fillId="0" borderId="58" xfId="0" applyFont="1" applyBorder="1" applyAlignment="1">
      <alignment horizontal="center" vertical="center"/>
    </xf>
    <xf numFmtId="0" fontId="9" fillId="0" borderId="108"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Border="1" applyAlignment="1">
      <alignment horizontal="center" vertical="center" textRotation="255"/>
    </xf>
    <xf numFmtId="0" fontId="37" fillId="5" borderId="73" xfId="0" applyFont="1" applyFill="1" applyBorder="1" applyAlignment="1">
      <alignment horizontal="left" vertical="center" shrinkToFit="1"/>
    </xf>
    <xf numFmtId="0" fontId="37" fillId="5" borderId="112" xfId="0" applyFont="1" applyFill="1" applyBorder="1" applyAlignment="1">
      <alignment horizontal="left" vertical="center" shrinkToFit="1"/>
    </xf>
    <xf numFmtId="0" fontId="37" fillId="5" borderId="111" xfId="0" applyFont="1" applyFill="1" applyBorder="1" applyAlignment="1">
      <alignment horizontal="left" vertical="center" shrinkToFit="1"/>
    </xf>
  </cellXfs>
  <cellStyles count="3">
    <cellStyle name="ハイパーリンク" xfId="2" builtinId="8"/>
    <cellStyle name="桁区切り" xfId="1" builtinId="6"/>
    <cellStyle name="標準"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okuhosha-orikomi.jp/downloa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12</xdr:row>
      <xdr:rowOff>28575</xdr:rowOff>
    </xdr:from>
    <xdr:to>
      <xdr:col>2</xdr:col>
      <xdr:colOff>85725</xdr:colOff>
      <xdr:row>13</xdr:row>
      <xdr:rowOff>85725</xdr:rowOff>
    </xdr:to>
    <xdr:sp macro="" textlink="">
      <xdr:nvSpPr>
        <xdr:cNvPr id="3" name="Text Box 2">
          <a:extLst>
            <a:ext uri="{FF2B5EF4-FFF2-40B4-BE49-F238E27FC236}">
              <a16:creationId xmlns:a16="http://schemas.microsoft.com/office/drawing/2014/main" id="{2FC0A554-86FD-4341-95EC-2AAF6449AB07}"/>
            </a:ext>
          </a:extLst>
        </xdr:cNvPr>
        <xdr:cNvSpPr txBox="1">
          <a:spLocks noChangeArrowheads="1"/>
        </xdr:cNvSpPr>
      </xdr:nvSpPr>
      <xdr:spPr bwMode="auto">
        <a:xfrm>
          <a:off x="2047875" y="19145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212911</xdr:colOff>
      <xdr:row>2</xdr:row>
      <xdr:rowOff>89648</xdr:rowOff>
    </xdr:from>
    <xdr:ext cx="7810501" cy="841769"/>
    <xdr:sp macro="" textlink="">
      <xdr:nvSpPr>
        <xdr:cNvPr id="4" name="Text Box 3">
          <a:extLst>
            <a:ext uri="{FF2B5EF4-FFF2-40B4-BE49-F238E27FC236}">
              <a16:creationId xmlns:a16="http://schemas.microsoft.com/office/drawing/2014/main" id="{00FB7295-BC0E-4F5F-A652-A18A43B0C128}"/>
            </a:ext>
          </a:extLst>
        </xdr:cNvPr>
        <xdr:cNvSpPr txBox="1">
          <a:spLocks noChangeArrowheads="1"/>
        </xdr:cNvSpPr>
      </xdr:nvSpPr>
      <xdr:spPr bwMode="auto">
        <a:xfrm>
          <a:off x="1580029" y="257736"/>
          <a:ext cx="7810501" cy="841769"/>
        </a:xfrm>
        <a:prstGeom prst="rect">
          <a:avLst/>
        </a:prstGeom>
        <a:ln>
          <a:solidFill>
            <a:schemeClr val="bg1"/>
          </a:solidFill>
          <a:headEnd/>
          <a:tailEnd/>
        </a:ln>
      </xdr:spPr>
      <xdr:style>
        <a:lnRef idx="2">
          <a:schemeClr val="dk1"/>
        </a:lnRef>
        <a:fillRef idx="1">
          <a:schemeClr val="lt1"/>
        </a:fillRef>
        <a:effectRef idx="0">
          <a:schemeClr val="dk1"/>
        </a:effectRef>
        <a:fontRef idx="minor">
          <a:schemeClr val="dk1"/>
        </a:fontRef>
      </xdr:style>
      <xdr:txBody>
        <a:bodyPr wrap="square" lIns="64008" tIns="41148" rIns="0" bIns="0" anchor="t" upright="1">
          <a:spAutoFit/>
        </a:bodyPr>
        <a:lstStyle/>
        <a:p>
          <a:pPr algn="ctr" rtl="0">
            <a:defRPr sz="1000"/>
          </a:pPr>
          <a:r>
            <a:rPr lang="ja-JP" altLang="en-US" sz="4800" b="0" i="0" u="none" strike="noStrike" baseline="0">
              <a:solidFill>
                <a:srgbClr val="000000"/>
              </a:solidFill>
              <a:latin typeface="HGP明朝E"/>
              <a:ea typeface="HGP明朝E"/>
            </a:rPr>
            <a:t>新潟県新聞折込広告部数表</a:t>
          </a:r>
        </a:p>
      </xdr:txBody>
    </xdr:sp>
    <xdr:clientData/>
  </xdr:oneCellAnchor>
  <xdr:twoCellAnchor editAs="oneCell">
    <xdr:from>
      <xdr:col>6</xdr:col>
      <xdr:colOff>600075</xdr:colOff>
      <xdr:row>14</xdr:row>
      <xdr:rowOff>114300</xdr:rowOff>
    </xdr:from>
    <xdr:to>
      <xdr:col>7</xdr:col>
      <xdr:colOff>9525</xdr:colOff>
      <xdr:row>16</xdr:row>
      <xdr:rowOff>3361</xdr:rowOff>
    </xdr:to>
    <xdr:sp macro="" textlink="">
      <xdr:nvSpPr>
        <xdr:cNvPr id="5" name="Text Box 4">
          <a:extLst>
            <a:ext uri="{FF2B5EF4-FFF2-40B4-BE49-F238E27FC236}">
              <a16:creationId xmlns:a16="http://schemas.microsoft.com/office/drawing/2014/main" id="{338C08B9-024D-448F-9731-5F50631CED43}"/>
            </a:ext>
          </a:extLst>
        </xdr:cNvPr>
        <xdr:cNvSpPr txBox="1">
          <a:spLocks noChangeArrowheads="1"/>
        </xdr:cNvSpPr>
      </xdr:nvSpPr>
      <xdr:spPr bwMode="auto">
        <a:xfrm>
          <a:off x="5400675" y="2343150"/>
          <a:ext cx="95250" cy="231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570939</xdr:colOff>
      <xdr:row>7</xdr:row>
      <xdr:rowOff>112058</xdr:rowOff>
    </xdr:from>
    <xdr:to>
      <xdr:col>15</xdr:col>
      <xdr:colOff>85725</xdr:colOff>
      <xdr:row>11</xdr:row>
      <xdr:rowOff>156882</xdr:rowOff>
    </xdr:to>
    <xdr:sp macro="" textlink="">
      <xdr:nvSpPr>
        <xdr:cNvPr id="6" name="Text Box 5">
          <a:extLst>
            <a:ext uri="{FF2B5EF4-FFF2-40B4-BE49-F238E27FC236}">
              <a16:creationId xmlns:a16="http://schemas.microsoft.com/office/drawing/2014/main" id="{99B352E9-99F5-4D5D-9734-0F7DA416EB9C}"/>
            </a:ext>
          </a:extLst>
        </xdr:cNvPr>
        <xdr:cNvSpPr txBox="1">
          <a:spLocks noChangeArrowheads="1"/>
        </xdr:cNvSpPr>
      </xdr:nvSpPr>
      <xdr:spPr bwMode="auto">
        <a:xfrm>
          <a:off x="6743139" y="1140758"/>
          <a:ext cx="3629586" cy="730624"/>
        </a:xfrm>
        <a:prstGeom prst="rect">
          <a:avLst/>
        </a:prstGeom>
        <a:noFill/>
        <a:ln w="9525">
          <a:noFill/>
          <a:miter lim="800000"/>
          <a:headEnd/>
          <a:tailEnd/>
        </a:ln>
      </xdr:spPr>
      <xdr:txBody>
        <a:bodyPr vertOverflow="clip" wrap="square" lIns="64008" tIns="41148" rIns="0" bIns="0" anchor="t" upright="1"/>
        <a:lstStyle/>
        <a:p>
          <a:pPr algn="l" rtl="0">
            <a:defRPr sz="1000"/>
          </a:pPr>
          <a:r>
            <a:rPr lang="ja-JP" altLang="en-US" sz="3200" b="0" i="0" u="none" strike="noStrike" baseline="0">
              <a:solidFill>
                <a:srgbClr val="000000"/>
              </a:solidFill>
              <a:latin typeface="HG明朝E"/>
              <a:ea typeface="HG明朝E"/>
            </a:rPr>
            <a:t> </a:t>
          </a:r>
          <a:r>
            <a:rPr lang="en-US" altLang="ja-JP" sz="2400" b="0" i="0" u="none" strike="noStrike" baseline="0">
              <a:solidFill>
                <a:srgbClr val="000000"/>
              </a:solidFill>
              <a:latin typeface="HG明朝E"/>
              <a:ea typeface="HG明朝E"/>
            </a:rPr>
            <a:t>2025</a:t>
          </a:r>
          <a:r>
            <a:rPr lang="ja-JP" altLang="en-US" sz="2400" b="0" i="0" u="none" strike="noStrike" baseline="0">
              <a:solidFill>
                <a:srgbClr val="000000"/>
              </a:solidFill>
              <a:latin typeface="HG明朝E"/>
              <a:ea typeface="HG明朝E"/>
            </a:rPr>
            <a:t>年 </a:t>
          </a:r>
          <a:r>
            <a:rPr lang="en-US" altLang="ja-JP" sz="2400" b="0" i="0" u="none" strike="noStrike" baseline="0">
              <a:solidFill>
                <a:srgbClr val="000000"/>
              </a:solidFill>
              <a:latin typeface="HG明朝E"/>
              <a:ea typeface="HG明朝E"/>
            </a:rPr>
            <a:t>9</a:t>
          </a:r>
          <a:r>
            <a:rPr lang="ja-JP" altLang="en-US" sz="2400" b="0" i="0" u="none" strike="noStrike" baseline="0">
              <a:solidFill>
                <a:srgbClr val="000000"/>
              </a:solidFill>
              <a:latin typeface="HG明朝E"/>
              <a:ea typeface="HG明朝E"/>
            </a:rPr>
            <a:t>月 </a:t>
          </a:r>
          <a:r>
            <a:rPr lang="en-US" altLang="ja-JP" sz="2400" b="0" i="0" u="none" strike="noStrike" baseline="0">
              <a:solidFill>
                <a:srgbClr val="000000"/>
              </a:solidFill>
              <a:latin typeface="HG明朝E"/>
              <a:ea typeface="HG明朝E"/>
            </a:rPr>
            <a:t>1</a:t>
          </a:r>
          <a:r>
            <a:rPr lang="ja-JP" altLang="en-US" sz="2400" b="0" i="0" u="none" strike="noStrike" baseline="0">
              <a:solidFill>
                <a:srgbClr val="000000"/>
              </a:solidFill>
              <a:latin typeface="HG明朝E"/>
              <a:ea typeface="HG明朝E"/>
            </a:rPr>
            <a:t>日現在</a:t>
          </a:r>
          <a:endParaRPr lang="ja-JP" altLang="en-US" sz="4000" b="0" i="0" u="none" strike="noStrike" baseline="0">
            <a:solidFill>
              <a:srgbClr val="000000"/>
            </a:solidFill>
            <a:latin typeface="HG明朝E"/>
            <a:ea typeface="HG明朝E"/>
          </a:endParaRPr>
        </a:p>
      </xdr:txBody>
    </xdr:sp>
    <xdr:clientData/>
  </xdr:twoCellAnchor>
  <xdr:twoCellAnchor editAs="oneCell">
    <xdr:from>
      <xdr:col>7</xdr:col>
      <xdr:colOff>47625</xdr:colOff>
      <xdr:row>25</xdr:row>
      <xdr:rowOff>9525</xdr:rowOff>
    </xdr:from>
    <xdr:to>
      <xdr:col>7</xdr:col>
      <xdr:colOff>152400</xdr:colOff>
      <xdr:row>26</xdr:row>
      <xdr:rowOff>76200</xdr:rowOff>
    </xdr:to>
    <xdr:sp macro="" textlink="">
      <xdr:nvSpPr>
        <xdr:cNvPr id="7" name="Text Box 6">
          <a:extLst>
            <a:ext uri="{FF2B5EF4-FFF2-40B4-BE49-F238E27FC236}">
              <a16:creationId xmlns:a16="http://schemas.microsoft.com/office/drawing/2014/main" id="{2B186580-D1A2-4710-9374-13AA61349941}"/>
            </a:ext>
          </a:extLst>
        </xdr:cNvPr>
        <xdr:cNvSpPr txBox="1">
          <a:spLocks noChangeArrowheads="1"/>
        </xdr:cNvSpPr>
      </xdr:nvSpPr>
      <xdr:spPr bwMode="auto">
        <a:xfrm>
          <a:off x="5534025" y="4124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198906</xdr:colOff>
      <xdr:row>24</xdr:row>
      <xdr:rowOff>39783</xdr:rowOff>
    </xdr:from>
    <xdr:ext cx="736612" cy="251864"/>
    <xdr:sp macro="" textlink="">
      <xdr:nvSpPr>
        <xdr:cNvPr id="8" name="Text Box 7">
          <a:extLst>
            <a:ext uri="{FF2B5EF4-FFF2-40B4-BE49-F238E27FC236}">
              <a16:creationId xmlns:a16="http://schemas.microsoft.com/office/drawing/2014/main" id="{1FF6A565-E1EC-4C48-9B98-99E0E2108B93}"/>
            </a:ext>
          </a:extLst>
        </xdr:cNvPr>
        <xdr:cNvSpPr txBox="1">
          <a:spLocks noChangeArrowheads="1"/>
        </xdr:cNvSpPr>
      </xdr:nvSpPr>
      <xdr:spPr bwMode="auto">
        <a:xfrm>
          <a:off x="7056906" y="5354733"/>
          <a:ext cx="736612"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明朝E"/>
              <a:ea typeface="HG明朝E"/>
            </a:rPr>
            <a:t>株式会社</a:t>
          </a:r>
        </a:p>
      </xdr:txBody>
    </xdr:sp>
    <xdr:clientData/>
  </xdr:oneCellAnchor>
  <xdr:oneCellAnchor>
    <xdr:from>
      <xdr:col>10</xdr:col>
      <xdr:colOff>400608</xdr:colOff>
      <xdr:row>23</xdr:row>
      <xdr:rowOff>58270</xdr:rowOff>
    </xdr:from>
    <xdr:ext cx="1566583" cy="423193"/>
    <xdr:sp macro="" textlink="">
      <xdr:nvSpPr>
        <xdr:cNvPr id="9" name="Text Box 8">
          <a:extLst>
            <a:ext uri="{FF2B5EF4-FFF2-40B4-BE49-F238E27FC236}">
              <a16:creationId xmlns:a16="http://schemas.microsoft.com/office/drawing/2014/main" id="{035EA6FC-C759-4B9E-9625-48D8101EBC29}"/>
            </a:ext>
          </a:extLst>
        </xdr:cNvPr>
        <xdr:cNvSpPr txBox="1">
          <a:spLocks noChangeArrowheads="1"/>
        </xdr:cNvSpPr>
      </xdr:nvSpPr>
      <xdr:spPr bwMode="auto">
        <a:xfrm>
          <a:off x="7944408" y="5201770"/>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明朝E"/>
              <a:ea typeface="HG明朝E"/>
            </a:rPr>
            <a:t>速　報　社</a:t>
          </a:r>
        </a:p>
      </xdr:txBody>
    </xdr:sp>
    <xdr:clientData/>
  </xdr:oneCellAnchor>
  <xdr:oneCellAnchor>
    <xdr:from>
      <xdr:col>9</xdr:col>
      <xdr:colOff>180976</xdr:colOff>
      <xdr:row>26</xdr:row>
      <xdr:rowOff>64993</xdr:rowOff>
    </xdr:from>
    <xdr:ext cx="1813830" cy="251864"/>
    <xdr:sp macro="" textlink="">
      <xdr:nvSpPr>
        <xdr:cNvPr id="10" name="Text Box 9">
          <a:extLst>
            <a:ext uri="{FF2B5EF4-FFF2-40B4-BE49-F238E27FC236}">
              <a16:creationId xmlns:a16="http://schemas.microsoft.com/office/drawing/2014/main" id="{EA7CD08D-ADE6-4A3A-9690-67F751A6A1CC}"/>
            </a:ext>
          </a:extLst>
        </xdr:cNvPr>
        <xdr:cNvSpPr txBox="1">
          <a:spLocks noChangeArrowheads="1"/>
        </xdr:cNvSpPr>
      </xdr:nvSpPr>
      <xdr:spPr bwMode="auto">
        <a:xfrm>
          <a:off x="7038976" y="5722843"/>
          <a:ext cx="1813830"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オリコミ広告センター</a:t>
          </a:r>
        </a:p>
      </xdr:txBody>
    </xdr:sp>
    <xdr:clientData/>
  </xdr:oneCellAnchor>
  <xdr:oneCellAnchor>
    <xdr:from>
      <xdr:col>9</xdr:col>
      <xdr:colOff>194422</xdr:colOff>
      <xdr:row>28</xdr:row>
      <xdr:rowOff>11767</xdr:rowOff>
    </xdr:from>
    <xdr:ext cx="3609193" cy="485261"/>
    <xdr:sp macro="" textlink="">
      <xdr:nvSpPr>
        <xdr:cNvPr id="11" name="Text Box 10">
          <a:extLst>
            <a:ext uri="{FF2B5EF4-FFF2-40B4-BE49-F238E27FC236}">
              <a16:creationId xmlns:a16="http://schemas.microsoft.com/office/drawing/2014/main" id="{5EF19DC6-10D2-4C9C-8F72-CA6952E6C23D}"/>
            </a:ext>
          </a:extLst>
        </xdr:cNvPr>
        <xdr:cNvSpPr txBox="1">
          <a:spLocks noChangeArrowheads="1"/>
        </xdr:cNvSpPr>
      </xdr:nvSpPr>
      <xdr:spPr bwMode="auto">
        <a:xfrm>
          <a:off x="7052422" y="6012517"/>
          <a:ext cx="3609193"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940-2023  </a:t>
          </a:r>
          <a:r>
            <a:rPr lang="ja-JP" altLang="en-US" sz="1400" b="0" i="0" u="none" strike="noStrike" baseline="0">
              <a:solidFill>
                <a:srgbClr val="000000"/>
              </a:solidFill>
              <a:latin typeface="HG創英角ｺﾞｼｯｸUB"/>
              <a:ea typeface="HG創英角ｺﾞｼｯｸUB"/>
            </a:rPr>
            <a:t>新潟県長岡市蓮潟</a:t>
          </a:r>
          <a:r>
            <a:rPr lang="en-US" altLang="ja-JP" sz="1400" b="0" i="0" u="none" strike="noStrike" baseline="0">
              <a:solidFill>
                <a:srgbClr val="000000"/>
              </a:solidFill>
              <a:latin typeface="HG創英角ｺﾞｼｯｸUB"/>
              <a:ea typeface="HG創英角ｺﾞｼｯｸUB"/>
            </a:rPr>
            <a:t>3</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4</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18</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0258-29-6357  FAX 0258-29-6358</a:t>
          </a:r>
        </a:p>
      </xdr:txBody>
    </xdr:sp>
    <xdr:clientData/>
  </xdr:oneCellAnchor>
  <xdr:oneCellAnchor>
    <xdr:from>
      <xdr:col>7</xdr:col>
      <xdr:colOff>257175</xdr:colOff>
      <xdr:row>33</xdr:row>
      <xdr:rowOff>28575</xdr:rowOff>
    </xdr:from>
    <xdr:ext cx="159531" cy="201850"/>
    <xdr:sp macro="" textlink="">
      <xdr:nvSpPr>
        <xdr:cNvPr id="12" name="Text Box 11">
          <a:extLst>
            <a:ext uri="{FF2B5EF4-FFF2-40B4-BE49-F238E27FC236}">
              <a16:creationId xmlns:a16="http://schemas.microsoft.com/office/drawing/2014/main" id="{C2DFA119-3F1A-47C7-BDBD-3E9BD64608E4}"/>
            </a:ext>
          </a:extLst>
        </xdr:cNvPr>
        <xdr:cNvSpPr txBox="1">
          <a:spLocks noChangeArrowheads="1"/>
        </xdr:cNvSpPr>
      </xdr:nvSpPr>
      <xdr:spPr bwMode="auto">
        <a:xfrm>
          <a:off x="5743575" y="551497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  </a:t>
          </a:r>
        </a:p>
      </xdr:txBody>
    </xdr:sp>
    <xdr:clientData/>
  </xdr:oneCellAnchor>
  <xdr:oneCellAnchor>
    <xdr:from>
      <xdr:col>9</xdr:col>
      <xdr:colOff>196664</xdr:colOff>
      <xdr:row>31</xdr:row>
      <xdr:rowOff>42023</xdr:rowOff>
    </xdr:from>
    <xdr:ext cx="916148" cy="251864"/>
    <xdr:sp macro="" textlink="">
      <xdr:nvSpPr>
        <xdr:cNvPr id="13" name="Text Box 12">
          <a:extLst>
            <a:ext uri="{FF2B5EF4-FFF2-40B4-BE49-F238E27FC236}">
              <a16:creationId xmlns:a16="http://schemas.microsoft.com/office/drawing/2014/main" id="{3E05C748-78D0-4C28-A1FD-E2EEC7D8CC02}"/>
            </a:ext>
          </a:extLst>
        </xdr:cNvPr>
        <xdr:cNvSpPr txBox="1">
          <a:spLocks noChangeArrowheads="1"/>
        </xdr:cNvSpPr>
      </xdr:nvSpPr>
      <xdr:spPr bwMode="auto">
        <a:xfrm>
          <a:off x="7054664" y="6557123"/>
          <a:ext cx="916148"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柏崎営業所</a:t>
          </a:r>
        </a:p>
      </xdr:txBody>
    </xdr:sp>
    <xdr:clientData/>
  </xdr:oneCellAnchor>
  <xdr:oneCellAnchor>
    <xdr:from>
      <xdr:col>9</xdr:col>
      <xdr:colOff>203947</xdr:colOff>
      <xdr:row>32</xdr:row>
      <xdr:rowOff>156322</xdr:rowOff>
    </xdr:from>
    <xdr:ext cx="3698961" cy="485261"/>
    <xdr:sp macro="" textlink="">
      <xdr:nvSpPr>
        <xdr:cNvPr id="14" name="Text Box 13">
          <a:extLst>
            <a:ext uri="{FF2B5EF4-FFF2-40B4-BE49-F238E27FC236}">
              <a16:creationId xmlns:a16="http://schemas.microsoft.com/office/drawing/2014/main" id="{A4FE4F12-796A-4596-B383-4E40CC9F980C}"/>
            </a:ext>
          </a:extLst>
        </xdr:cNvPr>
        <xdr:cNvSpPr txBox="1">
          <a:spLocks noChangeArrowheads="1"/>
        </xdr:cNvSpPr>
      </xdr:nvSpPr>
      <xdr:spPr bwMode="auto">
        <a:xfrm>
          <a:off x="7039535" y="5703234"/>
          <a:ext cx="3698961"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945-0055</a:t>
          </a:r>
          <a:r>
            <a:rPr lang="ja-JP" altLang="en-US" sz="1400" b="0" i="0" u="none" strike="noStrike" baseline="0">
              <a:solidFill>
                <a:srgbClr val="000000"/>
              </a:solidFill>
              <a:latin typeface="HG創英角ｺﾞｼｯｸUB"/>
              <a:ea typeface="HG創英角ｺﾞｼｯｸUB"/>
            </a:rPr>
            <a:t>　新潟県柏崎市駅前</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10</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0257-22-2386  FAX 0257-24-8081</a:t>
          </a:r>
        </a:p>
      </xdr:txBody>
    </xdr:sp>
    <xdr:clientData/>
  </xdr:oneCellAnchor>
  <xdr:twoCellAnchor editAs="oneCell">
    <xdr:from>
      <xdr:col>0</xdr:col>
      <xdr:colOff>370355</xdr:colOff>
      <xdr:row>16</xdr:row>
      <xdr:rowOff>21290</xdr:rowOff>
    </xdr:from>
    <xdr:to>
      <xdr:col>8</xdr:col>
      <xdr:colOff>54349</xdr:colOff>
      <xdr:row>39</xdr:row>
      <xdr:rowOff>10085</xdr:rowOff>
    </xdr:to>
    <xdr:pic>
      <xdr:nvPicPr>
        <xdr:cNvPr id="15" name="図 14">
          <a:extLst>
            <a:ext uri="{FF2B5EF4-FFF2-40B4-BE49-F238E27FC236}">
              <a16:creationId xmlns:a16="http://schemas.microsoft.com/office/drawing/2014/main" id="{B506146B-98F8-48BF-B672-832C8C469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55" y="2593040"/>
          <a:ext cx="5170394" cy="3941670"/>
        </a:xfrm>
        <a:prstGeom prst="rect">
          <a:avLst/>
        </a:prstGeom>
      </xdr:spPr>
    </xdr:pic>
    <xdr:clientData/>
  </xdr:twoCellAnchor>
  <xdr:twoCellAnchor>
    <xdr:from>
      <xdr:col>0</xdr:col>
      <xdr:colOff>0</xdr:colOff>
      <xdr:row>0</xdr:row>
      <xdr:rowOff>0</xdr:rowOff>
    </xdr:from>
    <xdr:to>
      <xdr:col>4</xdr:col>
      <xdr:colOff>323850</xdr:colOff>
      <xdr:row>1</xdr:row>
      <xdr:rowOff>95251</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99153736-FA20-4CF4-9A37-2A59322DD314}"/>
            </a:ext>
          </a:extLst>
        </xdr:cNvPr>
        <xdr:cNvSpPr/>
      </xdr:nvSpPr>
      <xdr:spPr bwMode="auto">
        <a:xfrm>
          <a:off x="0" y="0"/>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5304A4-D9CF-4E62-93E4-8E3EE55F5DE0}"/>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B34CAAC-8C56-40DA-8926-B76634D60CE4}"/>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BE65FFF-5BAB-4D57-8F40-CC6146BF470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A688343-1ACE-4AC5-8934-D49D5B25634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95B6862-1C0D-4B54-B446-D2170B757EC2}"/>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B28A2DC-12EC-4BCC-99A1-BBA64E993283}"/>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kuhosha-orikomi.jp/downloa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23:O42"/>
  <sheetViews>
    <sheetView showGridLines="0" zoomScaleNormal="100" workbookViewId="0">
      <selection activeCell="U16" sqref="U16"/>
    </sheetView>
  </sheetViews>
  <sheetFormatPr defaultRowHeight="13.5"/>
  <sheetData>
    <row r="23" spans="6:15">
      <c r="J23" s="374"/>
      <c r="K23" s="374"/>
      <c r="L23" s="374"/>
      <c r="M23" s="374"/>
      <c r="N23" s="374"/>
      <c r="O23" s="374"/>
    </row>
    <row r="24" spans="6:15">
      <c r="J24" s="374"/>
      <c r="K24" s="374"/>
      <c r="L24" s="374"/>
      <c r="M24" s="374"/>
      <c r="N24" s="374"/>
      <c r="O24" s="374"/>
    </row>
    <row r="25" spans="6:15">
      <c r="J25" s="374"/>
      <c r="K25" s="374"/>
      <c r="L25" s="374"/>
      <c r="M25" s="374"/>
      <c r="N25" s="374"/>
      <c r="O25" s="374"/>
    </row>
    <row r="26" spans="6:15">
      <c r="F26" s="372"/>
      <c r="J26" s="374"/>
      <c r="K26" s="374"/>
      <c r="L26" s="374"/>
      <c r="M26" s="374"/>
      <c r="N26" s="374"/>
      <c r="O26" s="374"/>
    </row>
    <row r="27" spans="6:15">
      <c r="J27" s="374"/>
      <c r="K27" s="374"/>
      <c r="L27" s="374"/>
      <c r="M27" s="374"/>
      <c r="N27" s="374"/>
      <c r="O27" s="374"/>
    </row>
    <row r="28" spans="6:15">
      <c r="J28" s="374"/>
      <c r="K28" s="374"/>
      <c r="L28" s="374"/>
      <c r="M28" s="374"/>
      <c r="N28" s="374"/>
      <c r="O28" s="374"/>
    </row>
    <row r="29" spans="6:15">
      <c r="J29" s="374"/>
      <c r="K29" s="374"/>
      <c r="L29" s="374"/>
      <c r="M29" s="374"/>
      <c r="N29" s="374"/>
      <c r="O29" s="374"/>
    </row>
    <row r="30" spans="6:15">
      <c r="J30" s="374"/>
      <c r="K30" s="374"/>
      <c r="L30" s="374"/>
      <c r="M30" s="374"/>
      <c r="N30" s="374"/>
      <c r="O30" s="374"/>
    </row>
    <row r="31" spans="6:15">
      <c r="J31" s="374"/>
      <c r="K31" s="374"/>
      <c r="L31" s="374"/>
      <c r="M31" s="374"/>
      <c r="N31" s="374"/>
      <c r="O31" s="374"/>
    </row>
    <row r="32" spans="6:15">
      <c r="J32" s="374"/>
      <c r="K32" s="374"/>
      <c r="L32" s="374"/>
      <c r="M32" s="374"/>
      <c r="N32" s="374"/>
      <c r="O32" s="374"/>
    </row>
    <row r="33" spans="10:15">
      <c r="J33" s="374"/>
      <c r="K33" s="374"/>
      <c r="L33" s="374"/>
      <c r="M33" s="374"/>
      <c r="N33" s="374"/>
      <c r="O33" s="374"/>
    </row>
    <row r="34" spans="10:15">
      <c r="J34" s="374"/>
      <c r="K34" s="374"/>
      <c r="L34" s="374"/>
      <c r="M34" s="374"/>
      <c r="N34" s="374"/>
      <c r="O34" s="374"/>
    </row>
    <row r="35" spans="10:15">
      <c r="J35" s="374"/>
      <c r="K35" s="374"/>
      <c r="L35" s="374"/>
      <c r="M35" s="374"/>
      <c r="N35" s="374"/>
      <c r="O35" s="374"/>
    </row>
    <row r="36" spans="10:15">
      <c r="J36" s="374"/>
      <c r="K36" s="374"/>
      <c r="L36" s="374"/>
      <c r="M36" s="374"/>
      <c r="N36" s="374"/>
      <c r="O36" s="374"/>
    </row>
    <row r="38" spans="10:15" ht="14.25">
      <c r="J38" s="472" t="s">
        <v>449</v>
      </c>
      <c r="K38" s="472"/>
      <c r="L38" s="472"/>
      <c r="M38" s="472"/>
      <c r="N38" s="472"/>
      <c r="O38" s="472"/>
    </row>
    <row r="42" spans="10:15">
      <c r="J42" s="374"/>
      <c r="K42" s="374"/>
      <c r="L42" s="374"/>
      <c r="M42" s="374"/>
      <c r="N42" s="374"/>
      <c r="O42" s="374"/>
    </row>
  </sheetData>
  <mergeCells count="1">
    <mergeCell ref="J38:O38"/>
  </mergeCells>
  <phoneticPr fontId="25"/>
  <pageMargins left="0" right="0" top="0.78740157480314965" bottom="0"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1"/>
  <sheetViews>
    <sheetView showGridLines="0" zoomScaleNormal="100" workbookViewId="0">
      <pane xSplit="3" ySplit="2" topLeftCell="D3" activePane="bottomRight" state="frozen"/>
      <selection activeCell="N28" sqref="N28"/>
      <selection pane="topRight" activeCell="N28" sqref="N28"/>
      <selection pane="bottomLeft" activeCell="N28" sqref="N28"/>
      <selection pane="bottomRight" activeCell="A2" sqref="A2"/>
    </sheetView>
  </sheetViews>
  <sheetFormatPr defaultRowHeight="17.25"/>
  <cols>
    <col min="1" max="1" width="5.625" style="7" customWidth="1"/>
    <col min="2" max="2" width="22.625" style="7" customWidth="1"/>
    <col min="3" max="3" width="15.625" style="7" customWidth="1"/>
    <col min="4" max="9" width="14.625" style="7" customWidth="1"/>
    <col min="10" max="18" width="9.625" style="7" customWidth="1"/>
    <col min="19" max="21" width="11.625" style="7" customWidth="1"/>
    <col min="22" max="16384" width="9" style="7"/>
  </cols>
  <sheetData>
    <row r="1" spans="1:17" ht="24" customHeight="1" thickBot="1">
      <c r="A1" s="605" t="s">
        <v>592</v>
      </c>
      <c r="B1" s="605"/>
      <c r="C1" s="605"/>
      <c r="D1" s="605"/>
      <c r="E1" s="605"/>
      <c r="F1" s="605"/>
      <c r="G1" s="605"/>
      <c r="H1" s="605"/>
      <c r="I1" s="605"/>
    </row>
    <row r="2" spans="1:17" s="6" customFormat="1" ht="15" customHeight="1" thickBot="1">
      <c r="A2" s="131"/>
      <c r="B2" s="60" t="s">
        <v>126</v>
      </c>
      <c r="C2" s="61" t="s">
        <v>127</v>
      </c>
      <c r="D2" s="61" t="s">
        <v>167</v>
      </c>
      <c r="E2" s="61" t="s">
        <v>168</v>
      </c>
      <c r="F2" s="61" t="s">
        <v>166</v>
      </c>
      <c r="G2" s="61" t="s">
        <v>165</v>
      </c>
      <c r="H2" s="61" t="s">
        <v>128</v>
      </c>
      <c r="I2" s="62" t="s">
        <v>298</v>
      </c>
    </row>
    <row r="3" spans="1:17" s="6" customFormat="1" ht="15" customHeight="1">
      <c r="A3" s="608" t="s">
        <v>205</v>
      </c>
      <c r="B3" s="108" t="s">
        <v>381</v>
      </c>
      <c r="C3" s="133">
        <f t="shared" ref="C3:C15" si="0">SUM(D3:I3)</f>
        <v>123640</v>
      </c>
      <c r="D3" s="132"/>
      <c r="E3" s="133"/>
      <c r="F3" s="133">
        <f>SUM(新潟市!D39)</f>
        <v>14480</v>
      </c>
      <c r="G3" s="133"/>
      <c r="H3" s="133"/>
      <c r="I3" s="134">
        <f>SUM(新潟市!N28)</f>
        <v>109160</v>
      </c>
    </row>
    <row r="4" spans="1:17" s="6" customFormat="1" ht="15" customHeight="1">
      <c r="A4" s="606"/>
      <c r="B4" s="167" t="s">
        <v>272</v>
      </c>
      <c r="C4" s="9">
        <f t="shared" si="0"/>
        <v>21560</v>
      </c>
      <c r="D4" s="9">
        <f>SUM(下越２!D5)</f>
        <v>590</v>
      </c>
      <c r="E4" s="9"/>
      <c r="F4" s="9">
        <f>SUM(下越２!D6)</f>
        <v>610</v>
      </c>
      <c r="G4" s="9"/>
      <c r="H4" s="9"/>
      <c r="I4" s="15">
        <f>SUM(下越２!D7+下越２!D9+下越２!D10+下越２!D11+下越２!D12+下越２!D13+下越２!D15+下越２!D16)</f>
        <v>20360</v>
      </c>
    </row>
    <row r="5" spans="1:17" s="6" customFormat="1" ht="15" customHeight="1">
      <c r="A5" s="606"/>
      <c r="B5" s="144" t="s">
        <v>257</v>
      </c>
      <c r="C5" s="9">
        <f t="shared" si="0"/>
        <v>7270</v>
      </c>
      <c r="D5" s="9"/>
      <c r="E5" s="9"/>
      <c r="F5" s="9"/>
      <c r="G5" s="9"/>
      <c r="H5" s="9"/>
      <c r="I5" s="15">
        <f>下越１!D5+下越１!D6+下越１!D8</f>
        <v>7270</v>
      </c>
    </row>
    <row r="6" spans="1:17" s="6" customFormat="1" ht="15" customHeight="1">
      <c r="A6" s="606"/>
      <c r="B6" s="109" t="s">
        <v>258</v>
      </c>
      <c r="C6" s="9">
        <f t="shared" si="0"/>
        <v>14150</v>
      </c>
      <c r="D6" s="9"/>
      <c r="E6" s="9"/>
      <c r="F6" s="9"/>
      <c r="G6" s="9"/>
      <c r="H6" s="9"/>
      <c r="I6" s="15">
        <f>下越１!D13+下越１!D14</f>
        <v>14150</v>
      </c>
    </row>
    <row r="7" spans="1:17" s="6" customFormat="1" ht="15" customHeight="1">
      <c r="A7" s="606"/>
      <c r="B7" s="109" t="s">
        <v>382</v>
      </c>
      <c r="C7" s="9">
        <f t="shared" si="0"/>
        <v>7100</v>
      </c>
      <c r="D7" s="9"/>
      <c r="E7" s="9"/>
      <c r="F7" s="9"/>
      <c r="G7" s="9"/>
      <c r="H7" s="9"/>
      <c r="I7" s="15">
        <f>下越１!D19+下越１!D20+下越１!D21</f>
        <v>7100</v>
      </c>
    </row>
    <row r="8" spans="1:17" s="6" customFormat="1" ht="15" customHeight="1">
      <c r="A8" s="606"/>
      <c r="B8" s="109" t="s">
        <v>267</v>
      </c>
      <c r="C8" s="9">
        <f t="shared" si="0"/>
        <v>6060</v>
      </c>
      <c r="D8" s="9"/>
      <c r="E8" s="9"/>
      <c r="F8" s="9">
        <f>下越１!D26</f>
        <v>640</v>
      </c>
      <c r="G8" s="9"/>
      <c r="H8" s="9"/>
      <c r="I8" s="15">
        <f>下越１!D25+下越１!D27+下越１!D28</f>
        <v>5420</v>
      </c>
    </row>
    <row r="9" spans="1:17" s="6" customFormat="1" ht="15" customHeight="1">
      <c r="A9" s="606"/>
      <c r="B9" s="109" t="s">
        <v>256</v>
      </c>
      <c r="C9" s="9">
        <f t="shared" si="0"/>
        <v>7860</v>
      </c>
      <c r="D9" s="9"/>
      <c r="E9" s="9"/>
      <c r="F9" s="9">
        <f>下越１!D34</f>
        <v>700</v>
      </c>
      <c r="G9" s="9"/>
      <c r="H9" s="9"/>
      <c r="I9" s="15">
        <f>下越１!D32+下越１!D33+下越１!D35</f>
        <v>7160</v>
      </c>
    </row>
    <row r="10" spans="1:17" s="6" customFormat="1" ht="15" customHeight="1">
      <c r="A10" s="606"/>
      <c r="B10" s="109" t="s">
        <v>10</v>
      </c>
      <c r="C10" s="9">
        <f t="shared" si="0"/>
        <v>21350</v>
      </c>
      <c r="D10" s="9"/>
      <c r="E10" s="9"/>
      <c r="F10" s="9">
        <f>下越１!I9</f>
        <v>2700</v>
      </c>
      <c r="G10" s="9"/>
      <c r="H10" s="9"/>
      <c r="I10" s="15">
        <f>下越１!I5+下越１!I6+下越１!I10</f>
        <v>18650</v>
      </c>
    </row>
    <row r="11" spans="1:17" s="6" customFormat="1" ht="15" customHeight="1">
      <c r="A11" s="606"/>
      <c r="B11" s="167" t="s">
        <v>383</v>
      </c>
      <c r="C11" s="9">
        <f t="shared" si="0"/>
        <v>14060</v>
      </c>
      <c r="D11" s="9"/>
      <c r="E11" s="9"/>
      <c r="F11" s="9">
        <f>下越１!I15+下越１!I20</f>
        <v>1850</v>
      </c>
      <c r="G11" s="9"/>
      <c r="H11" s="9"/>
      <c r="I11" s="15">
        <f>下越１!I16+下越１!I17+下越１!I18+下越１!I19+下越１!I21</f>
        <v>12210</v>
      </c>
    </row>
    <row r="12" spans="1:17" s="6" customFormat="1" ht="15" customHeight="1">
      <c r="A12" s="606"/>
      <c r="B12" s="109" t="s">
        <v>11</v>
      </c>
      <c r="C12" s="9">
        <f>SUM(D12:I12)</f>
        <v>8300</v>
      </c>
      <c r="D12" s="9"/>
      <c r="E12" s="9"/>
      <c r="F12" s="9"/>
      <c r="G12" s="9"/>
      <c r="H12" s="9"/>
      <c r="I12" s="15">
        <f>下越１!I25+下越１!I26+下越１!I27</f>
        <v>8300</v>
      </c>
    </row>
    <row r="13" spans="1:17" s="6" customFormat="1" ht="15" customHeight="1">
      <c r="A13" s="606"/>
      <c r="B13" s="109" t="s">
        <v>12</v>
      </c>
      <c r="C13" s="9">
        <f>SUM(D13:I13)</f>
        <v>3820</v>
      </c>
      <c r="D13" s="9"/>
      <c r="E13" s="9"/>
      <c r="F13" s="9"/>
      <c r="G13" s="9"/>
      <c r="H13" s="9"/>
      <c r="I13" s="15">
        <f>下越１!I31+下越１!I32+下越１!I34+下越１!I35+下越１!I36</f>
        <v>3820</v>
      </c>
    </row>
    <row r="14" spans="1:17" s="6" customFormat="1" ht="15" customHeight="1">
      <c r="A14" s="606"/>
      <c r="B14" s="109" t="s">
        <v>240</v>
      </c>
      <c r="C14" s="9">
        <f>SUM(D14:I14)</f>
        <v>2480</v>
      </c>
      <c r="D14" s="9"/>
      <c r="E14" s="9"/>
      <c r="F14" s="9"/>
      <c r="G14" s="9"/>
      <c r="H14" s="9"/>
      <c r="I14" s="15">
        <f>下越１!N23+下越１!N24+下越１!N25+下越１!N26+下越１!N27+下越１!N28+下越１!N29</f>
        <v>2480</v>
      </c>
    </row>
    <row r="15" spans="1:17" s="6" customFormat="1" ht="15" customHeight="1" thickBot="1">
      <c r="A15" s="606"/>
      <c r="B15" s="167" t="s">
        <v>384</v>
      </c>
      <c r="C15" s="13">
        <f t="shared" si="0"/>
        <v>10890</v>
      </c>
      <c r="D15" s="13">
        <f>下越２!D20+下越２!D29+下越２!D31+下越２!D34+下越２!D36+下越２!I4+下越２!I8+下越２!I10+下越２!I13</f>
        <v>1100</v>
      </c>
      <c r="E15" s="13"/>
      <c r="F15" s="13">
        <f>下越２!D21+下越２!D38+下越２!D39+下越２!I5+下越２!I11</f>
        <v>1070</v>
      </c>
      <c r="G15" s="13"/>
      <c r="H15" s="13">
        <f>下越２!I12</f>
        <v>400</v>
      </c>
      <c r="I15" s="16">
        <f>下越２!D22+下越２!D24+下越２!D30+下越２!D32+下越２!D33+下越２!D35+下越２!D37+下越２!I6+下越２!I9+下越２!I7+下越２!I14+下越２!I15</f>
        <v>8320</v>
      </c>
    </row>
    <row r="16" spans="1:17" s="6" customFormat="1" ht="15" customHeight="1" thickTop="1" thickBot="1">
      <c r="A16" s="607"/>
      <c r="B16" s="57" t="s">
        <v>129</v>
      </c>
      <c r="C16" s="58">
        <f>SUM(C3:C15)</f>
        <v>248540</v>
      </c>
      <c r="D16" s="58">
        <f t="shared" ref="D16:I16" si="1">SUM(D3:D15)</f>
        <v>1690</v>
      </c>
      <c r="E16" s="58">
        <f t="shared" si="1"/>
        <v>0</v>
      </c>
      <c r="F16" s="58">
        <f t="shared" si="1"/>
        <v>22050</v>
      </c>
      <c r="G16" s="58">
        <f t="shared" si="1"/>
        <v>0</v>
      </c>
      <c r="H16" s="58">
        <f t="shared" si="1"/>
        <v>400</v>
      </c>
      <c r="I16" s="59">
        <f t="shared" si="1"/>
        <v>224400</v>
      </c>
      <c r="J16" s="10"/>
      <c r="K16" s="11"/>
      <c r="L16" s="11"/>
      <c r="M16" s="11"/>
      <c r="N16" s="11"/>
      <c r="O16" s="11"/>
      <c r="P16" s="11"/>
      <c r="Q16" s="11"/>
    </row>
    <row r="17" spans="1:9" s="6" customFormat="1" ht="15" customHeight="1">
      <c r="A17" s="608" t="s">
        <v>206</v>
      </c>
      <c r="B17" s="145" t="s">
        <v>374</v>
      </c>
      <c r="C17" s="9">
        <f t="shared" ref="C17:C22" si="2">SUM(D17:I17)</f>
        <v>15900</v>
      </c>
      <c r="D17" s="9"/>
      <c r="E17" s="9"/>
      <c r="F17" s="9">
        <f>下越２!I25</f>
        <v>4900</v>
      </c>
      <c r="G17" s="9"/>
      <c r="H17" s="9"/>
      <c r="I17" s="15">
        <f>下越２!I26+下越２!I27+下越２!I28</f>
        <v>11000</v>
      </c>
    </row>
    <row r="18" spans="1:9" s="6" customFormat="1" ht="15" customHeight="1">
      <c r="A18" s="606"/>
      <c r="B18" s="110" t="s">
        <v>385</v>
      </c>
      <c r="C18" s="9">
        <f t="shared" si="2"/>
        <v>9540</v>
      </c>
      <c r="D18" s="9"/>
      <c r="E18" s="9"/>
      <c r="F18" s="9">
        <f>下越２!I34</f>
        <v>3200</v>
      </c>
      <c r="G18" s="9"/>
      <c r="H18" s="9"/>
      <c r="I18" s="15">
        <f>下越２!I35+下越２!I36</f>
        <v>6340</v>
      </c>
    </row>
    <row r="19" spans="1:9" s="6" customFormat="1" ht="15" customHeight="1">
      <c r="A19" s="606"/>
      <c r="B19" s="109" t="s">
        <v>9</v>
      </c>
      <c r="C19" s="9">
        <f t="shared" si="2"/>
        <v>7930</v>
      </c>
      <c r="D19" s="9"/>
      <c r="E19" s="9"/>
      <c r="F19" s="9">
        <f>下越２!N25</f>
        <v>1480</v>
      </c>
      <c r="G19" s="9"/>
      <c r="H19" s="9"/>
      <c r="I19" s="15">
        <f>下越２!N26</f>
        <v>6450</v>
      </c>
    </row>
    <row r="20" spans="1:9" s="6" customFormat="1" ht="15" customHeight="1">
      <c r="A20" s="606"/>
      <c r="B20" s="317" t="s">
        <v>260</v>
      </c>
      <c r="C20" s="318">
        <f t="shared" si="2"/>
        <v>3470</v>
      </c>
      <c r="D20" s="318"/>
      <c r="E20" s="318"/>
      <c r="F20" s="318"/>
      <c r="G20" s="318"/>
      <c r="H20" s="318"/>
      <c r="I20" s="319">
        <f>下越２!N34+下越２!N35+下越２!N36+下越２!N37+下越２!N38</f>
        <v>3470</v>
      </c>
    </row>
    <row r="21" spans="1:9" s="6" customFormat="1" ht="15" customHeight="1">
      <c r="A21" s="606"/>
      <c r="B21" s="325" t="s">
        <v>386</v>
      </c>
      <c r="C21" s="326">
        <f t="shared" si="2"/>
        <v>41620</v>
      </c>
      <c r="D21" s="326"/>
      <c r="E21" s="326"/>
      <c r="F21" s="326">
        <f>中越１!D6+中越１!D7+中越１!D14+中越１!D20+中越１!D32</f>
        <v>7600</v>
      </c>
      <c r="G21" s="326"/>
      <c r="H21" s="326"/>
      <c r="I21" s="327">
        <f>中越１!D5+中越１!D8+中越１!D9+中越１!D10+中越１!D11+中越１!D12+中越１!D15+中越１!D16+中越１!D17+中越１!D18+中越１!D19+中越１!D21+中越１!D22+中越１!D23+中越１!D31+中越１!D33+中越１!D34+中越１!D35</f>
        <v>34020</v>
      </c>
    </row>
    <row r="22" spans="1:9" s="6" customFormat="1" ht="15" customHeight="1">
      <c r="A22" s="606"/>
      <c r="B22" s="320" t="s">
        <v>262</v>
      </c>
      <c r="C22" s="12">
        <f t="shared" si="2"/>
        <v>10210</v>
      </c>
      <c r="D22" s="9"/>
      <c r="E22" s="9"/>
      <c r="F22" s="9">
        <f>中越１!I9</f>
        <v>550</v>
      </c>
      <c r="G22" s="9"/>
      <c r="H22" s="9"/>
      <c r="I22" s="15">
        <f>中越１!I5+中越１!I6+中越１!I7+中越１!I8+中越１!I10+中越１!I11+中越１!I12+中越１!I14+中越１!I15+中越１!I16</f>
        <v>9660</v>
      </c>
    </row>
    <row r="23" spans="1:9" s="6" customFormat="1" ht="15" customHeight="1">
      <c r="A23" s="606"/>
      <c r="B23" s="145" t="s">
        <v>263</v>
      </c>
      <c r="C23" s="12">
        <f t="shared" ref="C23:C30" si="3">SUM(D23:I23)</f>
        <v>4100</v>
      </c>
      <c r="D23" s="9"/>
      <c r="E23" s="9"/>
      <c r="F23" s="9">
        <f>中越１!I27</f>
        <v>1500</v>
      </c>
      <c r="G23" s="9"/>
      <c r="H23" s="9"/>
      <c r="I23" s="15">
        <f>中越１!I26</f>
        <v>2600</v>
      </c>
    </row>
    <row r="24" spans="1:9" s="6" customFormat="1" ht="15" customHeight="1">
      <c r="A24" s="606"/>
      <c r="B24" s="145" t="s">
        <v>13</v>
      </c>
      <c r="C24" s="12">
        <f t="shared" si="3"/>
        <v>10450</v>
      </c>
      <c r="D24" s="9"/>
      <c r="E24" s="9"/>
      <c r="F24" s="9">
        <f>中越１!N23+中越１!N29</f>
        <v>2000</v>
      </c>
      <c r="G24" s="9"/>
      <c r="H24" s="9"/>
      <c r="I24" s="15">
        <f>中越１!N25+中越１!N26+中越１!N27</f>
        <v>8450</v>
      </c>
    </row>
    <row r="25" spans="1:9" s="6" customFormat="1" ht="15" customHeight="1">
      <c r="A25" s="606"/>
      <c r="B25" s="145" t="s">
        <v>8</v>
      </c>
      <c r="C25" s="12">
        <f t="shared" si="3"/>
        <v>7820</v>
      </c>
      <c r="D25" s="9"/>
      <c r="E25" s="9"/>
      <c r="F25" s="9">
        <f>中越１!I34</f>
        <v>1250</v>
      </c>
      <c r="G25" s="9"/>
      <c r="H25" s="9"/>
      <c r="I25" s="15">
        <f>中越１!I32+中越１!I33+中越１!I35+中越１!I36</f>
        <v>6570</v>
      </c>
    </row>
    <row r="26" spans="1:9" s="6" customFormat="1" ht="15" customHeight="1">
      <c r="A26" s="606"/>
      <c r="B26" s="145" t="s">
        <v>264</v>
      </c>
      <c r="C26" s="12">
        <f t="shared" si="3"/>
        <v>7580</v>
      </c>
      <c r="D26" s="9"/>
      <c r="E26" s="9"/>
      <c r="F26" s="9">
        <f>中越２!I5</f>
        <v>1400</v>
      </c>
      <c r="G26" s="9"/>
      <c r="H26" s="9"/>
      <c r="I26" s="15">
        <f>中越２!I6+中越２!I7+中越２!I8+中越２!I9+中越２!I10+中越２!I11+中越２!I12</f>
        <v>6180</v>
      </c>
    </row>
    <row r="27" spans="1:9" s="6" customFormat="1" ht="15" customHeight="1">
      <c r="A27" s="606"/>
      <c r="B27" s="321" t="s">
        <v>292</v>
      </c>
      <c r="C27" s="12">
        <f t="shared" si="3"/>
        <v>9370</v>
      </c>
      <c r="D27" s="9"/>
      <c r="E27" s="9"/>
      <c r="F27" s="9">
        <f>中越２!D5</f>
        <v>1120</v>
      </c>
      <c r="G27" s="9"/>
      <c r="H27" s="9"/>
      <c r="I27" s="15">
        <f>中越２!D6+中越２!D7+中越２!D8+中越２!D9</f>
        <v>8250</v>
      </c>
    </row>
    <row r="28" spans="1:9" s="6" customFormat="1" ht="15" customHeight="1">
      <c r="A28" s="606"/>
      <c r="B28" s="322" t="s">
        <v>380</v>
      </c>
      <c r="C28" s="12">
        <f>SUM(D28:I28)</f>
        <v>13060</v>
      </c>
      <c r="D28" s="9"/>
      <c r="E28" s="9"/>
      <c r="F28" s="9">
        <f>中越２!D21+中越２!D23+中越２!D31</f>
        <v>3520</v>
      </c>
      <c r="G28" s="9"/>
      <c r="H28" s="9"/>
      <c r="I28" s="15">
        <f>中越２!D18+中越２!D20+中越２!D22+中越２!D24+中越２!D25+中越２!D26+中越２!D27+中越２!D29+中越２!D30</f>
        <v>9540</v>
      </c>
    </row>
    <row r="29" spans="1:9" s="6" customFormat="1" ht="15" customHeight="1">
      <c r="A29" s="606"/>
      <c r="B29" s="322" t="s">
        <v>265</v>
      </c>
      <c r="C29" s="12">
        <f>SUM(D29:I29)</f>
        <v>4290</v>
      </c>
      <c r="D29" s="9"/>
      <c r="E29" s="9"/>
      <c r="F29" s="9"/>
      <c r="G29" s="9"/>
      <c r="H29" s="9"/>
      <c r="I29" s="15">
        <f>中越２!I18+中越２!I19+中越２!I20+中越２!I21+中越２!I22</f>
        <v>4290</v>
      </c>
    </row>
    <row r="30" spans="1:9" s="6" customFormat="1" ht="15" customHeight="1">
      <c r="A30" s="606"/>
      <c r="B30" s="145" t="s">
        <v>360</v>
      </c>
      <c r="C30" s="12">
        <f t="shared" si="3"/>
        <v>14660</v>
      </c>
      <c r="D30" s="9"/>
      <c r="E30" s="9"/>
      <c r="F30" s="9">
        <f>中越２!N24+中越２!N25</f>
        <v>4230</v>
      </c>
      <c r="G30" s="9"/>
      <c r="H30" s="9"/>
      <c r="I30" s="15">
        <f>中越２!N23+中越２!N26+中越２!N27+中越２!N28+中越２!N29+中越２!N30+中越２!N31+中越２!N32+中越２!N35+中越２!N36</f>
        <v>10430</v>
      </c>
    </row>
    <row r="31" spans="1:9" s="6" customFormat="1" ht="15" customHeight="1" thickBot="1">
      <c r="A31" s="606"/>
      <c r="B31" s="323" t="s">
        <v>266</v>
      </c>
      <c r="C31" s="324">
        <f>SUM(D31:I31)</f>
        <v>3850</v>
      </c>
      <c r="D31" s="13"/>
      <c r="E31" s="13"/>
      <c r="F31" s="13"/>
      <c r="G31" s="13"/>
      <c r="H31" s="13"/>
      <c r="I31" s="16">
        <f>中越２!I30+中越２!I31+中越２!I32+中越２!I33+中越１!I21+中越１!I22</f>
        <v>3850</v>
      </c>
    </row>
    <row r="32" spans="1:9" s="6" customFormat="1" ht="15" customHeight="1" thickTop="1" thickBot="1">
      <c r="A32" s="607"/>
      <c r="B32" s="177" t="s">
        <v>129</v>
      </c>
      <c r="C32" s="58">
        <f>SUM(C17:C31)</f>
        <v>163850</v>
      </c>
      <c r="D32" s="58">
        <f>SUM(D17:D31)</f>
        <v>0</v>
      </c>
      <c r="E32" s="58">
        <f t="shared" ref="E32:I32" si="4">SUM(E17:E31)</f>
        <v>0</v>
      </c>
      <c r="F32" s="58">
        <f t="shared" si="4"/>
        <v>32750</v>
      </c>
      <c r="G32" s="58">
        <f t="shared" si="4"/>
        <v>0</v>
      </c>
      <c r="H32" s="58">
        <f t="shared" si="4"/>
        <v>0</v>
      </c>
      <c r="I32" s="59">
        <f t="shared" si="4"/>
        <v>131100</v>
      </c>
    </row>
    <row r="33" spans="1:9" s="6" customFormat="1" ht="15" customHeight="1">
      <c r="A33" s="606" t="s">
        <v>207</v>
      </c>
      <c r="B33" s="110" t="s">
        <v>387</v>
      </c>
      <c r="C33" s="12">
        <f>SUM(D33:I33)</f>
        <v>30240</v>
      </c>
      <c r="D33" s="12">
        <f>上越!D6+上越!D19</f>
        <v>3300</v>
      </c>
      <c r="E33" s="12"/>
      <c r="F33" s="12">
        <f>上越!D7+上越!D11+上越!D14+上越!D20</f>
        <v>9460</v>
      </c>
      <c r="G33" s="12"/>
      <c r="H33" s="12"/>
      <c r="I33" s="14">
        <f>上越!D8+上越!D9+上越!D10+上越!D12+上越!D13+上越!D15+上越!D21+上越!D22+上越!D23</f>
        <v>17480</v>
      </c>
    </row>
    <row r="34" spans="1:9" s="6" customFormat="1" ht="15" customHeight="1">
      <c r="A34" s="606"/>
      <c r="B34" s="110" t="s">
        <v>270</v>
      </c>
      <c r="C34" s="12">
        <f t="shared" ref="C34:C39" si="5">SUM(D34:I34)</f>
        <v>8150</v>
      </c>
      <c r="D34" s="12"/>
      <c r="E34" s="12"/>
      <c r="F34" s="12"/>
      <c r="G34" s="12"/>
      <c r="H34" s="12"/>
      <c r="I34" s="14">
        <f>上越!I5+上越!I6+上越!I7+上越!I8+上越!I9+上越!I10+上越!I11+上越!I12+上越!I13</f>
        <v>8150</v>
      </c>
    </row>
    <row r="35" spans="1:9" s="6" customFormat="1" ht="15" customHeight="1">
      <c r="A35" s="606"/>
      <c r="B35" s="176" t="s">
        <v>282</v>
      </c>
      <c r="C35" s="12">
        <f>SUM(D35:I35)</f>
        <v>2740</v>
      </c>
      <c r="D35" s="109"/>
      <c r="E35" s="9"/>
      <c r="F35" s="9"/>
      <c r="G35" s="9"/>
      <c r="H35" s="9"/>
      <c r="I35" s="15">
        <f>上越!I19+上越!I20+上越!I21+上越!I22+上越!I23+上越!I24</f>
        <v>2740</v>
      </c>
    </row>
    <row r="36" spans="1:9" s="6" customFormat="1" ht="15" customHeight="1">
      <c r="A36" s="606"/>
      <c r="B36" s="109" t="s">
        <v>220</v>
      </c>
      <c r="C36" s="12">
        <f t="shared" si="5"/>
        <v>6660</v>
      </c>
      <c r="D36" s="9"/>
      <c r="E36" s="9"/>
      <c r="F36" s="9"/>
      <c r="G36" s="9"/>
      <c r="H36" s="9"/>
      <c r="I36" s="15">
        <f>上越!D29+上越!D31+上越!D32</f>
        <v>6660</v>
      </c>
    </row>
    <row r="37" spans="1:9" s="6" customFormat="1" ht="15" customHeight="1">
      <c r="A37" s="606"/>
      <c r="B37" s="109" t="s">
        <v>221</v>
      </c>
      <c r="C37" s="12">
        <f t="shared" si="5"/>
        <v>1830</v>
      </c>
      <c r="D37" s="9"/>
      <c r="E37" s="9"/>
      <c r="F37" s="9"/>
      <c r="G37" s="9"/>
      <c r="H37" s="9"/>
      <c r="I37" s="15">
        <f>上越!D36+上越!D37+上越!D38</f>
        <v>1830</v>
      </c>
    </row>
    <row r="38" spans="1:9" s="6" customFormat="1" ht="15" customHeight="1">
      <c r="A38" s="606"/>
      <c r="B38" s="109" t="s">
        <v>365</v>
      </c>
      <c r="C38" s="12">
        <f t="shared" si="5"/>
        <v>7600</v>
      </c>
      <c r="D38" s="9"/>
      <c r="E38" s="9"/>
      <c r="F38" s="9">
        <f>上越!N29</f>
        <v>3150</v>
      </c>
      <c r="G38" s="9"/>
      <c r="H38" s="9"/>
      <c r="I38" s="15">
        <f>上越!N31+上越!N32+上越!N35</f>
        <v>4450</v>
      </c>
    </row>
    <row r="39" spans="1:9" s="6" customFormat="1" ht="15" customHeight="1" thickBot="1">
      <c r="A39" s="606"/>
      <c r="B39" s="125" t="s">
        <v>390</v>
      </c>
      <c r="C39" s="12">
        <f t="shared" si="5"/>
        <v>3440</v>
      </c>
      <c r="D39" s="13"/>
      <c r="E39" s="13"/>
      <c r="F39" s="13"/>
      <c r="G39" s="13"/>
      <c r="H39" s="13"/>
      <c r="I39" s="16">
        <f>上越!N23+上越!N24+上越!N25</f>
        <v>3440</v>
      </c>
    </row>
    <row r="40" spans="1:9" s="6" customFormat="1" ht="15" customHeight="1" thickTop="1" thickBot="1">
      <c r="A40" s="607"/>
      <c r="B40" s="57" t="s">
        <v>129</v>
      </c>
      <c r="C40" s="58">
        <f>SUM(C33:C39)</f>
        <v>60660</v>
      </c>
      <c r="D40" s="58">
        <f>SUM(D33:D39)</f>
        <v>3300</v>
      </c>
      <c r="E40" s="58">
        <f t="shared" ref="E40:I40" si="6">SUM(E33:E39)</f>
        <v>0</v>
      </c>
      <c r="F40" s="58">
        <f t="shared" si="6"/>
        <v>12610</v>
      </c>
      <c r="G40" s="58">
        <f t="shared" si="6"/>
        <v>0</v>
      </c>
      <c r="H40" s="58">
        <f t="shared" si="6"/>
        <v>0</v>
      </c>
      <c r="I40" s="59">
        <f t="shared" si="6"/>
        <v>44750</v>
      </c>
    </row>
    <row r="41" spans="1:9" s="6" customFormat="1" ht="6" customHeight="1" thickBot="1">
      <c r="A41" s="17"/>
      <c r="B41" s="111"/>
      <c r="C41" s="11"/>
      <c r="D41" s="11"/>
      <c r="E41" s="11"/>
      <c r="F41" s="11"/>
      <c r="G41" s="11"/>
      <c r="H41" s="11"/>
      <c r="I41" s="11"/>
    </row>
    <row r="42" spans="1:9" s="6" customFormat="1" ht="30" customHeight="1" thickBot="1">
      <c r="A42" s="55"/>
      <c r="B42" s="410" t="s">
        <v>130</v>
      </c>
      <c r="C42" s="411">
        <f>SUM(C40,C32,C16)</f>
        <v>473050</v>
      </c>
      <c r="D42" s="411">
        <f t="shared" ref="D42:H42" si="7">SUM(D40+D32+D16)</f>
        <v>4990</v>
      </c>
      <c r="E42" s="411">
        <f t="shared" si="7"/>
        <v>0</v>
      </c>
      <c r="F42" s="411">
        <f t="shared" si="7"/>
        <v>67410</v>
      </c>
      <c r="G42" s="411">
        <f t="shared" si="7"/>
        <v>0</v>
      </c>
      <c r="H42" s="411">
        <f t="shared" si="7"/>
        <v>400</v>
      </c>
      <c r="I42" s="412">
        <f>SUM(I40+I32+I16)</f>
        <v>400250</v>
      </c>
    </row>
    <row r="43" spans="1:9" s="56" customFormat="1" ht="15" customHeight="1">
      <c r="A43" s="6"/>
      <c r="B43" s="604" t="s">
        <v>297</v>
      </c>
      <c r="C43" s="604"/>
      <c r="D43" s="604"/>
      <c r="E43" s="604"/>
      <c r="F43" s="604"/>
      <c r="G43" s="604"/>
      <c r="H43" s="604"/>
      <c r="I43" s="604"/>
    </row>
    <row r="44" spans="1:9" s="6" customFormat="1" ht="15" customHeight="1"/>
    <row r="45" spans="1:9" s="6" customFormat="1" ht="15" customHeight="1"/>
    <row r="46" spans="1:9" s="6" customFormat="1" ht="15" customHeight="1"/>
    <row r="47" spans="1:9" s="6" customFormat="1" ht="15" customHeight="1"/>
    <row r="48" spans="1:9" s="6" customFormat="1" ht="15" customHeight="1"/>
    <row r="49" s="6" customFormat="1" ht="15" customHeight="1"/>
    <row r="50" s="6" customFormat="1" ht="15" customHeight="1"/>
    <row r="51" s="6" customFormat="1" ht="18" customHeight="1"/>
    <row r="52" s="6" customFormat="1" ht="18" customHeight="1"/>
    <row r="53" s="6" customFormat="1" ht="18" customHeight="1"/>
    <row r="54" s="6" customFormat="1" ht="18" customHeight="1"/>
    <row r="55" s="6" customFormat="1" ht="18" customHeight="1"/>
    <row r="56" s="6" customFormat="1" ht="18" customHeight="1"/>
    <row r="57" s="6" customFormat="1" ht="18" customHeight="1"/>
    <row r="58" s="6" customFormat="1" ht="18" customHeight="1"/>
    <row r="59" s="6" customFormat="1" ht="18" customHeight="1"/>
    <row r="60" s="6" customFormat="1" ht="18" customHeight="1"/>
    <row r="61" s="6" customFormat="1" ht="13.5"/>
    <row r="62" s="6" customFormat="1" ht="13.5"/>
    <row r="63" s="6" customFormat="1" ht="13.5"/>
    <row r="64" s="6" customFormat="1" ht="13.5"/>
    <row r="65" spans="1:9" s="6" customFormat="1" ht="13.5"/>
    <row r="66" spans="1:9" s="6" customFormat="1" ht="13.5"/>
    <row r="67" spans="1:9" s="6" customFormat="1" ht="13.5"/>
    <row r="68" spans="1:9" s="6" customFormat="1" ht="13.5"/>
    <row r="69" spans="1:9" s="6" customFormat="1" ht="13.5"/>
    <row r="70" spans="1:9" s="6" customFormat="1" ht="15" customHeight="1"/>
    <row r="71" spans="1:9" s="6" customFormat="1" ht="15" customHeight="1">
      <c r="B71" s="135"/>
      <c r="C71" s="135"/>
      <c r="D71" s="135"/>
      <c r="E71" s="135"/>
      <c r="F71" s="135"/>
      <c r="G71" s="135"/>
      <c r="H71" s="135"/>
      <c r="I71" s="135"/>
    </row>
    <row r="72" spans="1:9" s="6" customFormat="1" ht="15" customHeight="1">
      <c r="A72" s="135"/>
      <c r="B72" s="135"/>
      <c r="C72" s="135"/>
      <c r="D72" s="135"/>
      <c r="E72" s="135"/>
      <c r="F72" s="135"/>
      <c r="G72" s="135"/>
      <c r="H72" s="135"/>
      <c r="I72" s="135"/>
    </row>
    <row r="73" spans="1:9" s="135" customFormat="1" ht="15" customHeight="1"/>
    <row r="74" spans="1:9" s="135" customFormat="1" ht="15" customHeight="1"/>
    <row r="75" spans="1:9" s="135" customFormat="1" ht="15" customHeight="1"/>
    <row r="76" spans="1:9" s="135" customFormat="1" ht="15" customHeight="1"/>
    <row r="77" spans="1:9" s="135" customFormat="1" ht="15" customHeight="1"/>
    <row r="78" spans="1:9" s="135" customFormat="1" ht="15" customHeight="1">
      <c r="B78" s="7"/>
      <c r="C78" s="7"/>
      <c r="D78" s="7"/>
      <c r="E78" s="7"/>
      <c r="F78" s="7"/>
      <c r="G78" s="7"/>
      <c r="H78" s="7"/>
      <c r="I78" s="7"/>
    </row>
    <row r="79" spans="1:9" s="135" customFormat="1" ht="15" customHeight="1">
      <c r="A79" s="7"/>
      <c r="B79" s="7"/>
      <c r="C79" s="7"/>
      <c r="D79" s="7"/>
      <c r="E79" s="7"/>
      <c r="F79" s="7"/>
      <c r="G79" s="7"/>
      <c r="H79" s="7"/>
      <c r="I79" s="7"/>
    </row>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sheetData>
  <mergeCells count="5">
    <mergeCell ref="B43:I43"/>
    <mergeCell ref="A1:I1"/>
    <mergeCell ref="A33:A40"/>
    <mergeCell ref="A3:A16"/>
    <mergeCell ref="A17:A32"/>
  </mergeCells>
  <phoneticPr fontId="10"/>
  <printOptions gridLinesSet="0"/>
  <pageMargins left="0.98425196850393704" right="0.19685039370078741" top="0.19685039370078741" bottom="0.19685039370078741" header="0" footer="0.31496062992125984"/>
  <pageSetup paperSize="9" scale="90"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26EB-7F76-42CE-B1CE-FD1E0E3D60B0}">
  <sheetPr>
    <pageSetUpPr fitToPage="1"/>
  </sheetPr>
  <dimension ref="A1:F82"/>
  <sheetViews>
    <sheetView workbookViewId="0">
      <selection activeCell="A75" sqref="A75:F75"/>
    </sheetView>
  </sheetViews>
  <sheetFormatPr defaultRowHeight="13.5"/>
  <cols>
    <col min="1" max="16384" width="9" style="252"/>
  </cols>
  <sheetData>
    <row r="1" spans="1:1">
      <c r="A1" s="465" t="s">
        <v>574</v>
      </c>
    </row>
    <row r="3" spans="1:1">
      <c r="A3" s="462" t="s">
        <v>497</v>
      </c>
    </row>
    <row r="4" spans="1:1">
      <c r="A4" s="461" t="s">
        <v>498</v>
      </c>
    </row>
    <row r="5" spans="1:1">
      <c r="A5" s="462" t="s">
        <v>499</v>
      </c>
    </row>
    <row r="6" spans="1:1">
      <c r="A6" s="462" t="s">
        <v>500</v>
      </c>
    </row>
    <row r="7" spans="1:1">
      <c r="A7" s="461" t="s">
        <v>501</v>
      </c>
    </row>
    <row r="8" spans="1:1">
      <c r="A8" s="462" t="s">
        <v>502</v>
      </c>
    </row>
    <row r="9" spans="1:1">
      <c r="A9" s="462" t="s">
        <v>503</v>
      </c>
    </row>
    <row r="10" spans="1:1">
      <c r="A10" s="461" t="s">
        <v>504</v>
      </c>
    </row>
    <row r="11" spans="1:1">
      <c r="A11" s="462" t="s">
        <v>505</v>
      </c>
    </row>
    <row r="12" spans="1:1">
      <c r="A12" s="461" t="s">
        <v>506</v>
      </c>
    </row>
    <row r="13" spans="1:1">
      <c r="A13" s="462" t="s">
        <v>507</v>
      </c>
    </row>
    <row r="14" spans="1:1">
      <c r="A14" s="461" t="s">
        <v>508</v>
      </c>
    </row>
    <row r="15" spans="1:1">
      <c r="A15" s="462" t="s">
        <v>509</v>
      </c>
    </row>
    <row r="16" spans="1:1">
      <c r="A16" s="462" t="s">
        <v>510</v>
      </c>
    </row>
    <row r="17" spans="1:1">
      <c r="A17" s="462" t="s">
        <v>511</v>
      </c>
    </row>
    <row r="18" spans="1:1">
      <c r="A18" s="462" t="s">
        <v>512</v>
      </c>
    </row>
    <row r="19" spans="1:1">
      <c r="A19" s="461" t="s">
        <v>513</v>
      </c>
    </row>
    <row r="20" spans="1:1">
      <c r="A20" s="462" t="s">
        <v>514</v>
      </c>
    </row>
    <row r="21" spans="1:1">
      <c r="A21" s="461" t="s">
        <v>515</v>
      </c>
    </row>
    <row r="22" spans="1:1">
      <c r="A22" s="462" t="s">
        <v>516</v>
      </c>
    </row>
    <row r="23" spans="1:1">
      <c r="A23" s="461" t="s">
        <v>517</v>
      </c>
    </row>
    <row r="24" spans="1:1">
      <c r="A24" s="462" t="s">
        <v>518</v>
      </c>
    </row>
    <row r="25" spans="1:1">
      <c r="A25" s="461" t="s">
        <v>519</v>
      </c>
    </row>
    <row r="26" spans="1:1">
      <c r="A26" s="462" t="s">
        <v>520</v>
      </c>
    </row>
    <row r="27" spans="1:1">
      <c r="A27" s="461" t="s">
        <v>521</v>
      </c>
    </row>
    <row r="28" spans="1:1">
      <c r="A28" s="462" t="s">
        <v>522</v>
      </c>
    </row>
    <row r="29" spans="1:1">
      <c r="A29" s="461" t="s">
        <v>523</v>
      </c>
    </row>
    <row r="30" spans="1:1">
      <c r="A30" s="462" t="s">
        <v>524</v>
      </c>
    </row>
    <row r="31" spans="1:1">
      <c r="A31" s="461" t="s">
        <v>525</v>
      </c>
    </row>
    <row r="32" spans="1:1">
      <c r="A32" s="462" t="s">
        <v>526</v>
      </c>
    </row>
    <row r="33" spans="1:1">
      <c r="A33" s="461" t="s">
        <v>527</v>
      </c>
    </row>
    <row r="34" spans="1:1">
      <c r="A34" s="462" t="s">
        <v>528</v>
      </c>
    </row>
    <row r="35" spans="1:1">
      <c r="A35" s="462" t="s">
        <v>529</v>
      </c>
    </row>
    <row r="36" spans="1:1">
      <c r="A36" s="461" t="s">
        <v>530</v>
      </c>
    </row>
    <row r="37" spans="1:1">
      <c r="A37" s="462" t="s">
        <v>531</v>
      </c>
    </row>
    <row r="38" spans="1:1">
      <c r="A38" s="462" t="s">
        <v>532</v>
      </c>
    </row>
    <row r="39" spans="1:1">
      <c r="A39" s="462" t="s">
        <v>533</v>
      </c>
    </row>
    <row r="40" spans="1:1">
      <c r="A40" s="461" t="s">
        <v>534</v>
      </c>
    </row>
    <row r="41" spans="1:1">
      <c r="A41" s="462" t="s">
        <v>535</v>
      </c>
    </row>
    <row r="42" spans="1:1">
      <c r="A42" s="462" t="s">
        <v>536</v>
      </c>
    </row>
    <row r="43" spans="1:1">
      <c r="A43" s="462" t="s">
        <v>537</v>
      </c>
    </row>
    <row r="44" spans="1:1">
      <c r="A44" s="462" t="s">
        <v>538</v>
      </c>
    </row>
    <row r="45" spans="1:1">
      <c r="A45" s="463" t="s">
        <v>539</v>
      </c>
    </row>
    <row r="46" spans="1:1">
      <c r="A46" s="463"/>
    </row>
    <row r="47" spans="1:1">
      <c r="A47" s="464" t="s">
        <v>540</v>
      </c>
    </row>
    <row r="48" spans="1:1">
      <c r="A48" s="462" t="s">
        <v>541</v>
      </c>
    </row>
    <row r="49" spans="1:1">
      <c r="A49" s="462" t="s">
        <v>542</v>
      </c>
    </row>
    <row r="50" spans="1:1">
      <c r="A50" s="462" t="s">
        <v>543</v>
      </c>
    </row>
    <row r="51" spans="1:1">
      <c r="A51" s="462" t="s">
        <v>544</v>
      </c>
    </row>
    <row r="52" spans="1:1">
      <c r="A52" s="462" t="s">
        <v>545</v>
      </c>
    </row>
    <row r="53" spans="1:1">
      <c r="A53" s="462" t="s">
        <v>546</v>
      </c>
    </row>
    <row r="54" spans="1:1">
      <c r="A54" s="462" t="s">
        <v>547</v>
      </c>
    </row>
    <row r="55" spans="1:1">
      <c r="A55" s="462" t="s">
        <v>548</v>
      </c>
    </row>
    <row r="56" spans="1:1">
      <c r="A56" s="462" t="s">
        <v>549</v>
      </c>
    </row>
    <row r="57" spans="1:1">
      <c r="A57" s="462" t="s">
        <v>550</v>
      </c>
    </row>
    <row r="58" spans="1:1">
      <c r="A58" s="462" t="s">
        <v>551</v>
      </c>
    </row>
    <row r="59" spans="1:1">
      <c r="A59" s="462" t="s">
        <v>552</v>
      </c>
    </row>
    <row r="60" spans="1:1">
      <c r="A60" s="462" t="s">
        <v>553</v>
      </c>
    </row>
    <row r="61" spans="1:1">
      <c r="A61" s="462" t="s">
        <v>554</v>
      </c>
    </row>
    <row r="62" spans="1:1">
      <c r="A62" s="462" t="s">
        <v>555</v>
      </c>
    </row>
    <row r="63" spans="1:1">
      <c r="A63" s="462" t="s">
        <v>556</v>
      </c>
    </row>
    <row r="64" spans="1:1">
      <c r="A64" s="462" t="s">
        <v>557</v>
      </c>
    </row>
    <row r="65" spans="1:6">
      <c r="A65" s="462" t="s">
        <v>558</v>
      </c>
    </row>
    <row r="66" spans="1:6">
      <c r="A66" s="462" t="s">
        <v>559</v>
      </c>
    </row>
    <row r="67" spans="1:6">
      <c r="A67" s="462" t="s">
        <v>560</v>
      </c>
    </row>
    <row r="68" spans="1:6">
      <c r="A68" s="462" t="s">
        <v>561</v>
      </c>
    </row>
    <row r="69" spans="1:6">
      <c r="A69" s="462" t="s">
        <v>562</v>
      </c>
    </row>
    <row r="70" spans="1:6">
      <c r="A70" s="462" t="s">
        <v>563</v>
      </c>
    </row>
    <row r="71" spans="1:6">
      <c r="A71" s="462" t="s">
        <v>564</v>
      </c>
    </row>
    <row r="72" spans="1:6">
      <c r="A72" s="462" t="s">
        <v>565</v>
      </c>
    </row>
    <row r="73" spans="1:6">
      <c r="A73" s="462"/>
    </row>
    <row r="74" spans="1:6">
      <c r="A74" s="464" t="s">
        <v>572</v>
      </c>
    </row>
    <row r="75" spans="1:6">
      <c r="A75" s="473" t="s">
        <v>573</v>
      </c>
      <c r="B75" s="474"/>
      <c r="C75" s="474"/>
      <c r="D75" s="474"/>
      <c r="E75" s="474"/>
      <c r="F75" s="474"/>
    </row>
    <row r="76" spans="1:6">
      <c r="A76" s="461"/>
    </row>
    <row r="77" spans="1:6">
      <c r="A77" s="464" t="s">
        <v>566</v>
      </c>
    </row>
    <row r="78" spans="1:6">
      <c r="A78" s="462" t="s">
        <v>567</v>
      </c>
    </row>
    <row r="79" spans="1:6">
      <c r="A79" s="462" t="s">
        <v>568</v>
      </c>
    </row>
    <row r="80" spans="1:6">
      <c r="A80" s="462" t="s">
        <v>569</v>
      </c>
    </row>
    <row r="81" spans="1:1">
      <c r="A81" s="462" t="s">
        <v>570</v>
      </c>
    </row>
    <row r="82" spans="1:1">
      <c r="A82" s="462" t="s">
        <v>571</v>
      </c>
    </row>
  </sheetData>
  <mergeCells count="1">
    <mergeCell ref="A75:F75"/>
  </mergeCells>
  <phoneticPr fontId="25"/>
  <hyperlinks>
    <hyperlink ref="A75" r:id="rId1" xr:uid="{09672B2A-4C4C-41BC-BCED-A948D76E2E17}"/>
  </hyperlinks>
  <pageMargins left="3.937007874015748E-2" right="3.937007874015748E-2" top="0.39370078740157483" bottom="0" header="0.31496062992125984" footer="0.31496062992125984"/>
  <pageSetup paperSize="9" scale="6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
  <sheetViews>
    <sheetView showGridLines="0" zoomScaleNormal="100" workbookViewId="0">
      <selection activeCell="H20" sqref="H20"/>
    </sheetView>
  </sheetViews>
  <sheetFormatPr defaultRowHeight="13.5"/>
  <cols>
    <col min="1" max="1" width="2.625" customWidth="1"/>
    <col min="2" max="2" width="20.625" style="1" customWidth="1"/>
    <col min="3" max="9" width="6.625" customWidth="1"/>
    <col min="10" max="10" width="1.375" customWidth="1"/>
    <col min="11" max="11" width="2.625" customWidth="1"/>
    <col min="12" max="12" width="20.625" customWidth="1"/>
    <col min="13" max="19" width="6.625" customWidth="1"/>
  </cols>
  <sheetData>
    <row r="1" spans="1:19" ht="24.75" customHeight="1" thickBot="1">
      <c r="A1" s="480" t="s">
        <v>462</v>
      </c>
      <c r="B1" s="481"/>
      <c r="C1" s="481"/>
      <c r="D1" s="481"/>
      <c r="E1" s="481"/>
      <c r="F1" s="481"/>
      <c r="G1" s="481"/>
      <c r="H1" s="481"/>
      <c r="I1" s="481"/>
      <c r="J1" s="481"/>
      <c r="K1" s="481"/>
      <c r="L1" s="481"/>
      <c r="M1" s="481"/>
      <c r="N1" s="481"/>
      <c r="O1" s="481"/>
      <c r="P1" s="481"/>
      <c r="Q1" s="481"/>
      <c r="R1" s="481"/>
      <c r="S1" s="481"/>
    </row>
    <row r="2" spans="1:19" s="3" customFormat="1" ht="20.100000000000001" customHeight="1" thickBot="1">
      <c r="B2" s="2"/>
      <c r="G2" s="339" t="s">
        <v>415</v>
      </c>
      <c r="H2" s="338"/>
      <c r="N2" s="316" t="s">
        <v>416</v>
      </c>
      <c r="R2" s="486" t="s">
        <v>458</v>
      </c>
      <c r="S2" s="487"/>
    </row>
    <row r="3" spans="1:19" s="337" customFormat="1" ht="18.75" customHeight="1" thickBot="1">
      <c r="A3" s="478" t="s">
        <v>0</v>
      </c>
      <c r="B3" s="479"/>
      <c r="C3" s="333" t="s">
        <v>1</v>
      </c>
      <c r="D3" s="334" t="s">
        <v>2</v>
      </c>
      <c r="E3" s="335" t="s">
        <v>3</v>
      </c>
      <c r="F3" s="334" t="s">
        <v>4</v>
      </c>
      <c r="G3" s="336" t="s">
        <v>5</v>
      </c>
      <c r="H3" s="334" t="s">
        <v>6</v>
      </c>
      <c r="I3" s="393" t="s">
        <v>7</v>
      </c>
      <c r="K3" s="482" t="s">
        <v>0</v>
      </c>
      <c r="L3" s="479"/>
      <c r="M3" s="333" t="s">
        <v>1</v>
      </c>
      <c r="N3" s="334" t="s">
        <v>2</v>
      </c>
      <c r="O3" s="335" t="s">
        <v>3</v>
      </c>
      <c r="P3" s="334" t="s">
        <v>4</v>
      </c>
      <c r="Q3" s="336" t="s">
        <v>5</v>
      </c>
      <c r="R3" s="334" t="s">
        <v>6</v>
      </c>
      <c r="S3" s="393" t="s">
        <v>7</v>
      </c>
    </row>
    <row r="4" spans="1:19" ht="24.95" customHeight="1">
      <c r="A4" s="475" t="s">
        <v>450</v>
      </c>
      <c r="B4" s="304" t="s">
        <v>394</v>
      </c>
      <c r="C4" s="298">
        <v>3.4</v>
      </c>
      <c r="D4" s="279">
        <v>3.4</v>
      </c>
      <c r="E4" s="280">
        <v>4.8</v>
      </c>
      <c r="F4" s="279">
        <v>9</v>
      </c>
      <c r="G4" s="281">
        <v>4</v>
      </c>
      <c r="H4" s="279">
        <v>6</v>
      </c>
      <c r="I4" s="394">
        <v>7.2</v>
      </c>
      <c r="K4" s="483" t="s">
        <v>451</v>
      </c>
      <c r="L4" s="311" t="s">
        <v>264</v>
      </c>
      <c r="M4" s="301">
        <v>3.4</v>
      </c>
      <c r="N4" s="285">
        <v>3.4</v>
      </c>
      <c r="O4" s="286">
        <v>4.5</v>
      </c>
      <c r="P4" s="285">
        <v>8.1999999999999993</v>
      </c>
      <c r="Q4" s="290">
        <v>4</v>
      </c>
      <c r="R4" s="285">
        <v>5.7</v>
      </c>
      <c r="S4" s="399">
        <v>6.75</v>
      </c>
    </row>
    <row r="5" spans="1:19" ht="24.95" customHeight="1">
      <c r="A5" s="476"/>
      <c r="B5" s="307" t="s">
        <v>461</v>
      </c>
      <c r="C5" s="299">
        <v>3.4</v>
      </c>
      <c r="D5" s="282">
        <v>3.4</v>
      </c>
      <c r="E5" s="283">
        <v>4.8</v>
      </c>
      <c r="F5" s="282">
        <v>9</v>
      </c>
      <c r="G5" s="284">
        <v>4</v>
      </c>
      <c r="H5" s="282">
        <v>6</v>
      </c>
      <c r="I5" s="395">
        <v>7.2</v>
      </c>
      <c r="K5" s="484"/>
      <c r="L5" s="390" t="s">
        <v>359</v>
      </c>
      <c r="M5" s="299">
        <v>3.4</v>
      </c>
      <c r="N5" s="282">
        <v>3.4</v>
      </c>
      <c r="O5" s="283">
        <v>4.5</v>
      </c>
      <c r="P5" s="282">
        <v>8.1999999999999993</v>
      </c>
      <c r="Q5" s="284">
        <v>4</v>
      </c>
      <c r="R5" s="282">
        <v>5.7</v>
      </c>
      <c r="S5" s="395">
        <v>6.75</v>
      </c>
    </row>
    <row r="6" spans="1:19" ht="24.95" customHeight="1">
      <c r="A6" s="476"/>
      <c r="B6" s="388" t="s">
        <v>395</v>
      </c>
      <c r="C6" s="299">
        <v>3.4</v>
      </c>
      <c r="D6" s="282">
        <v>3.4</v>
      </c>
      <c r="E6" s="283">
        <v>4.8</v>
      </c>
      <c r="F6" s="282">
        <v>9</v>
      </c>
      <c r="G6" s="284">
        <v>4</v>
      </c>
      <c r="H6" s="282">
        <v>6</v>
      </c>
      <c r="I6" s="395">
        <v>7.2</v>
      </c>
      <c r="K6" s="484"/>
      <c r="L6" s="305" t="s">
        <v>460</v>
      </c>
      <c r="M6" s="299">
        <v>3.4</v>
      </c>
      <c r="N6" s="282">
        <v>3.4</v>
      </c>
      <c r="O6" s="283">
        <v>4.5</v>
      </c>
      <c r="P6" s="282">
        <v>8.1999999999999993</v>
      </c>
      <c r="Q6" s="284">
        <v>4</v>
      </c>
      <c r="R6" s="282">
        <v>5.7</v>
      </c>
      <c r="S6" s="395">
        <v>6.75</v>
      </c>
    </row>
    <row r="7" spans="1:19" ht="24.95" customHeight="1">
      <c r="A7" s="476"/>
      <c r="B7" s="305" t="s">
        <v>258</v>
      </c>
      <c r="C7" s="299">
        <v>3.4</v>
      </c>
      <c r="D7" s="282">
        <v>3.4</v>
      </c>
      <c r="E7" s="283">
        <v>4.8</v>
      </c>
      <c r="F7" s="282">
        <v>9</v>
      </c>
      <c r="G7" s="284">
        <v>4</v>
      </c>
      <c r="H7" s="282">
        <v>6</v>
      </c>
      <c r="I7" s="395">
        <v>7.2</v>
      </c>
      <c r="K7" s="484"/>
      <c r="L7" s="307" t="s">
        <v>271</v>
      </c>
      <c r="M7" s="299">
        <v>3.4</v>
      </c>
      <c r="N7" s="282">
        <v>3.4</v>
      </c>
      <c r="O7" s="283">
        <v>4.5</v>
      </c>
      <c r="P7" s="282">
        <v>8.1999999999999993</v>
      </c>
      <c r="Q7" s="284">
        <v>4</v>
      </c>
      <c r="R7" s="282">
        <v>5.7</v>
      </c>
      <c r="S7" s="395">
        <v>6.75</v>
      </c>
    </row>
    <row r="8" spans="1:19" ht="24.95" customHeight="1">
      <c r="A8" s="476"/>
      <c r="B8" s="306" t="s">
        <v>396</v>
      </c>
      <c r="C8" s="299">
        <v>3.4</v>
      </c>
      <c r="D8" s="282">
        <v>3.4</v>
      </c>
      <c r="E8" s="283">
        <v>4.8</v>
      </c>
      <c r="F8" s="282">
        <v>9</v>
      </c>
      <c r="G8" s="284">
        <v>4</v>
      </c>
      <c r="H8" s="282">
        <v>6</v>
      </c>
      <c r="I8" s="395">
        <v>7.2</v>
      </c>
      <c r="K8" s="484"/>
      <c r="L8" s="305" t="s">
        <v>360</v>
      </c>
      <c r="M8" s="299">
        <v>3.4</v>
      </c>
      <c r="N8" s="282">
        <v>3.4</v>
      </c>
      <c r="O8" s="283">
        <v>4.5</v>
      </c>
      <c r="P8" s="282">
        <v>8.1999999999999993</v>
      </c>
      <c r="Q8" s="284">
        <v>4</v>
      </c>
      <c r="R8" s="282">
        <v>5.7</v>
      </c>
      <c r="S8" s="395">
        <v>6.75</v>
      </c>
    </row>
    <row r="9" spans="1:19" ht="24.95" customHeight="1" thickBot="1">
      <c r="A9" s="476"/>
      <c r="B9" s="307" t="s">
        <v>397</v>
      </c>
      <c r="C9" s="299">
        <v>3.4</v>
      </c>
      <c r="D9" s="282">
        <v>3.4</v>
      </c>
      <c r="E9" s="283">
        <v>4.8</v>
      </c>
      <c r="F9" s="282">
        <v>9</v>
      </c>
      <c r="G9" s="284">
        <v>4</v>
      </c>
      <c r="H9" s="282">
        <v>6</v>
      </c>
      <c r="I9" s="395">
        <v>7.2</v>
      </c>
      <c r="K9" s="485"/>
      <c r="L9" s="387" t="s">
        <v>266</v>
      </c>
      <c r="M9" s="300">
        <v>3.4</v>
      </c>
      <c r="N9" s="293">
        <v>3.4</v>
      </c>
      <c r="O9" s="294">
        <v>4.5</v>
      </c>
      <c r="P9" s="293">
        <v>8.1999999999999993</v>
      </c>
      <c r="Q9" s="295">
        <v>4</v>
      </c>
      <c r="R9" s="293">
        <v>5.7</v>
      </c>
      <c r="S9" s="396">
        <v>6.75</v>
      </c>
    </row>
    <row r="10" spans="1:19" ht="24.95" customHeight="1">
      <c r="A10" s="476"/>
      <c r="B10" s="307" t="s">
        <v>256</v>
      </c>
      <c r="C10" s="299">
        <v>3.4</v>
      </c>
      <c r="D10" s="282">
        <v>3.4</v>
      </c>
      <c r="E10" s="283">
        <v>4.8</v>
      </c>
      <c r="F10" s="282">
        <v>9</v>
      </c>
      <c r="G10" s="284">
        <v>4</v>
      </c>
      <c r="H10" s="282">
        <v>6</v>
      </c>
      <c r="I10" s="395">
        <v>7.2</v>
      </c>
      <c r="K10" s="484" t="s">
        <v>452</v>
      </c>
      <c r="L10" s="313" t="s">
        <v>361</v>
      </c>
      <c r="M10" s="298">
        <v>3.4</v>
      </c>
      <c r="N10" s="279">
        <v>3.4</v>
      </c>
      <c r="O10" s="280">
        <v>4.5</v>
      </c>
      <c r="P10" s="279">
        <v>8.1999999999999993</v>
      </c>
      <c r="Q10" s="281">
        <v>4</v>
      </c>
      <c r="R10" s="279">
        <v>5.7</v>
      </c>
      <c r="S10" s="394">
        <v>6.75</v>
      </c>
    </row>
    <row r="11" spans="1:19" ht="24.95" customHeight="1">
      <c r="A11" s="476"/>
      <c r="B11" s="308" t="s">
        <v>10</v>
      </c>
      <c r="C11" s="299">
        <v>3.4</v>
      </c>
      <c r="D11" s="282">
        <v>3.4</v>
      </c>
      <c r="E11" s="283">
        <v>4.8</v>
      </c>
      <c r="F11" s="282">
        <v>9</v>
      </c>
      <c r="G11" s="284">
        <v>4</v>
      </c>
      <c r="H11" s="282">
        <v>6</v>
      </c>
      <c r="I11" s="395">
        <v>7.2</v>
      </c>
      <c r="K11" s="484"/>
      <c r="L11" s="391" t="s">
        <v>362</v>
      </c>
      <c r="M11" s="299">
        <v>3.4</v>
      </c>
      <c r="N11" s="282">
        <v>3.4</v>
      </c>
      <c r="O11" s="283">
        <v>4.5</v>
      </c>
      <c r="P11" s="282">
        <v>8.1999999999999993</v>
      </c>
      <c r="Q11" s="284">
        <v>4</v>
      </c>
      <c r="R11" s="282">
        <v>5.7</v>
      </c>
      <c r="S11" s="395">
        <v>6.75</v>
      </c>
    </row>
    <row r="12" spans="1:19" ht="24.95" customHeight="1">
      <c r="A12" s="476"/>
      <c r="B12" s="388" t="s">
        <v>398</v>
      </c>
      <c r="C12" s="299">
        <v>3.4</v>
      </c>
      <c r="D12" s="282">
        <v>3.4</v>
      </c>
      <c r="E12" s="283">
        <v>4.8</v>
      </c>
      <c r="F12" s="282">
        <v>9</v>
      </c>
      <c r="G12" s="284">
        <v>4</v>
      </c>
      <c r="H12" s="282">
        <v>6</v>
      </c>
      <c r="I12" s="395">
        <v>7.2</v>
      </c>
      <c r="K12" s="484"/>
      <c r="L12" s="391" t="s">
        <v>363</v>
      </c>
      <c r="M12" s="299">
        <v>3.4</v>
      </c>
      <c r="N12" s="282">
        <v>3.4</v>
      </c>
      <c r="O12" s="283">
        <v>4.5</v>
      </c>
      <c r="P12" s="282">
        <v>8.1999999999999993</v>
      </c>
      <c r="Q12" s="284">
        <v>4</v>
      </c>
      <c r="R12" s="282">
        <v>5.7</v>
      </c>
      <c r="S12" s="395">
        <v>6.75</v>
      </c>
    </row>
    <row r="13" spans="1:19" ht="24.95" customHeight="1">
      <c r="A13" s="476"/>
      <c r="B13" s="309" t="s">
        <v>399</v>
      </c>
      <c r="C13" s="299">
        <v>3.4</v>
      </c>
      <c r="D13" s="282">
        <v>3.4</v>
      </c>
      <c r="E13" s="283">
        <v>4.8</v>
      </c>
      <c r="F13" s="282">
        <v>9</v>
      </c>
      <c r="G13" s="284">
        <v>4</v>
      </c>
      <c r="H13" s="282">
        <v>6</v>
      </c>
      <c r="I13" s="395">
        <v>7.2</v>
      </c>
      <c r="K13" s="484"/>
      <c r="L13" s="314" t="s">
        <v>220</v>
      </c>
      <c r="M13" s="299">
        <v>3.4</v>
      </c>
      <c r="N13" s="282">
        <v>3.4</v>
      </c>
      <c r="O13" s="283">
        <v>4.5</v>
      </c>
      <c r="P13" s="282">
        <v>8.1999999999999993</v>
      </c>
      <c r="Q13" s="284">
        <v>4</v>
      </c>
      <c r="R13" s="282">
        <v>5.7</v>
      </c>
      <c r="S13" s="395">
        <v>6.75</v>
      </c>
    </row>
    <row r="14" spans="1:19" ht="24.95" customHeight="1">
      <c r="A14" s="476"/>
      <c r="B14" s="310" t="s">
        <v>400</v>
      </c>
      <c r="C14" s="299">
        <v>3.4</v>
      </c>
      <c r="D14" s="282">
        <v>3.4</v>
      </c>
      <c r="E14" s="283">
        <v>4.8</v>
      </c>
      <c r="F14" s="282">
        <v>9</v>
      </c>
      <c r="G14" s="284">
        <v>4</v>
      </c>
      <c r="H14" s="282">
        <v>6</v>
      </c>
      <c r="I14" s="395">
        <v>7.2</v>
      </c>
      <c r="K14" s="484"/>
      <c r="L14" s="314" t="s">
        <v>364</v>
      </c>
      <c r="M14" s="299">
        <v>3.4</v>
      </c>
      <c r="N14" s="282">
        <v>3.4</v>
      </c>
      <c r="O14" s="283">
        <v>4.5</v>
      </c>
      <c r="P14" s="282">
        <v>8.1999999999999993</v>
      </c>
      <c r="Q14" s="284">
        <v>4</v>
      </c>
      <c r="R14" s="282">
        <v>5.7</v>
      </c>
      <c r="S14" s="395">
        <v>6.75</v>
      </c>
    </row>
    <row r="15" spans="1:19" ht="24.95" customHeight="1">
      <c r="A15" s="476"/>
      <c r="B15" s="310" t="s">
        <v>401</v>
      </c>
      <c r="C15" s="299">
        <v>3.4</v>
      </c>
      <c r="D15" s="282">
        <v>3.4</v>
      </c>
      <c r="E15" s="283">
        <v>4.8</v>
      </c>
      <c r="F15" s="282">
        <v>9</v>
      </c>
      <c r="G15" s="284">
        <v>4</v>
      </c>
      <c r="H15" s="282">
        <v>6</v>
      </c>
      <c r="I15" s="395">
        <v>7.2</v>
      </c>
      <c r="K15" s="484"/>
      <c r="L15" s="315" t="s">
        <v>365</v>
      </c>
      <c r="M15" s="299">
        <v>3.4</v>
      </c>
      <c r="N15" s="282">
        <v>3.5</v>
      </c>
      <c r="O15" s="283">
        <v>5</v>
      </c>
      <c r="P15" s="282">
        <v>10</v>
      </c>
      <c r="Q15" s="284">
        <v>6</v>
      </c>
      <c r="R15" s="282">
        <v>6.2</v>
      </c>
      <c r="S15" s="395">
        <v>7.5</v>
      </c>
    </row>
    <row r="16" spans="1:19" ht="24.95" customHeight="1" thickBot="1">
      <c r="A16" s="476"/>
      <c r="B16" s="389" t="s">
        <v>402</v>
      </c>
      <c r="C16" s="300">
        <v>3.2</v>
      </c>
      <c r="D16" s="293">
        <v>3.2</v>
      </c>
      <c r="E16" s="294">
        <v>4.8</v>
      </c>
      <c r="F16" s="293">
        <v>8.6</v>
      </c>
      <c r="G16" s="295">
        <v>4</v>
      </c>
      <c r="H16" s="293">
        <v>6</v>
      </c>
      <c r="I16" s="396">
        <v>7.2</v>
      </c>
      <c r="K16" s="485"/>
      <c r="L16" s="392" t="s">
        <v>409</v>
      </c>
      <c r="M16" s="303">
        <v>3.4</v>
      </c>
      <c r="N16" s="287">
        <v>3.5</v>
      </c>
      <c r="O16" s="288">
        <v>5</v>
      </c>
      <c r="P16" s="287">
        <v>10</v>
      </c>
      <c r="Q16" s="289">
        <v>6</v>
      </c>
      <c r="R16" s="287">
        <v>6.2</v>
      </c>
      <c r="S16" s="398">
        <v>7.5</v>
      </c>
    </row>
    <row r="17" spans="1:28" ht="24.95" customHeight="1">
      <c r="A17" s="475" t="s">
        <v>451</v>
      </c>
      <c r="B17" s="311" t="s">
        <v>366</v>
      </c>
      <c r="C17" s="298">
        <v>3.4</v>
      </c>
      <c r="D17" s="279">
        <v>3.4</v>
      </c>
      <c r="E17" s="280">
        <v>4.8</v>
      </c>
      <c r="F17" s="279">
        <v>9</v>
      </c>
      <c r="G17" s="281">
        <v>4</v>
      </c>
      <c r="H17" s="279">
        <v>6</v>
      </c>
      <c r="I17" s="394">
        <v>7.2</v>
      </c>
      <c r="L17" s="4" t="s">
        <v>406</v>
      </c>
      <c r="M17" s="5"/>
      <c r="N17" s="5"/>
      <c r="O17" s="5"/>
      <c r="P17" s="5"/>
      <c r="Q17" s="5"/>
      <c r="R17" s="5"/>
      <c r="S17" s="5"/>
    </row>
    <row r="18" spans="1:28" ht="24.95" customHeight="1">
      <c r="A18" s="476"/>
      <c r="B18" s="305" t="s">
        <v>367</v>
      </c>
      <c r="C18" s="301">
        <v>3.4</v>
      </c>
      <c r="D18" s="285">
        <v>3.4</v>
      </c>
      <c r="E18" s="286">
        <v>4.8</v>
      </c>
      <c r="F18" s="282">
        <v>9</v>
      </c>
      <c r="G18" s="284">
        <v>4</v>
      </c>
      <c r="H18" s="282">
        <v>6</v>
      </c>
      <c r="I18" s="395">
        <v>7.2</v>
      </c>
      <c r="L18" s="4" t="s">
        <v>408</v>
      </c>
      <c r="M18" s="5"/>
      <c r="N18" s="4"/>
      <c r="O18" s="5"/>
      <c r="P18" s="5"/>
      <c r="Q18" s="5"/>
      <c r="R18" s="5"/>
      <c r="S18" s="5"/>
      <c r="T18" s="4"/>
      <c r="U18" s="5"/>
      <c r="V18" s="5"/>
      <c r="W18" s="5"/>
      <c r="X18" s="5"/>
      <c r="Y18" s="5"/>
      <c r="Z18" s="5"/>
      <c r="AA18" s="5"/>
      <c r="AB18" s="5"/>
    </row>
    <row r="19" spans="1:28" ht="24.95" customHeight="1">
      <c r="A19" s="476"/>
      <c r="B19" s="308" t="s">
        <v>9</v>
      </c>
      <c r="C19" s="301">
        <v>3.4</v>
      </c>
      <c r="D19" s="285">
        <v>3.4</v>
      </c>
      <c r="E19" s="286">
        <v>4.8</v>
      </c>
      <c r="F19" s="282">
        <v>9</v>
      </c>
      <c r="G19" s="284">
        <v>4</v>
      </c>
      <c r="H19" s="282">
        <v>6</v>
      </c>
      <c r="I19" s="395">
        <v>7.2</v>
      </c>
      <c r="L19" s="8" t="s">
        <v>407</v>
      </c>
      <c r="M19" s="5"/>
      <c r="N19" s="8"/>
      <c r="O19" s="5"/>
      <c r="P19" s="5"/>
      <c r="Q19" s="5"/>
      <c r="R19" s="5"/>
      <c r="S19" s="5"/>
      <c r="T19" s="4"/>
      <c r="U19" s="5"/>
      <c r="V19" s="4"/>
      <c r="W19" s="5"/>
      <c r="X19" s="5"/>
      <c r="Y19" s="5"/>
      <c r="Z19" s="5"/>
      <c r="AA19" s="5"/>
      <c r="AB19" s="5"/>
    </row>
    <row r="20" spans="1:28" ht="24.95" customHeight="1">
      <c r="A20" s="476"/>
      <c r="B20" s="389" t="s">
        <v>368</v>
      </c>
      <c r="C20" s="302">
        <v>3.4</v>
      </c>
      <c r="D20" s="296">
        <v>3.4</v>
      </c>
      <c r="E20" s="297">
        <v>4.8</v>
      </c>
      <c r="F20" s="293">
        <v>9</v>
      </c>
      <c r="G20" s="295">
        <v>4</v>
      </c>
      <c r="H20" s="293">
        <v>6</v>
      </c>
      <c r="I20" s="396">
        <v>7.2</v>
      </c>
      <c r="L20" s="4" t="s">
        <v>463</v>
      </c>
      <c r="M20" s="5"/>
      <c r="N20" s="8"/>
      <c r="O20" s="5"/>
      <c r="P20" s="5"/>
      <c r="Q20" s="5"/>
      <c r="R20" s="5"/>
      <c r="S20" s="5"/>
    </row>
    <row r="21" spans="1:28" ht="24.95" customHeight="1">
      <c r="A21" s="476"/>
      <c r="B21" s="328" t="s">
        <v>369</v>
      </c>
      <c r="C21" s="329">
        <v>3.4</v>
      </c>
      <c r="D21" s="330">
        <v>3.4</v>
      </c>
      <c r="E21" s="331">
        <v>4.5</v>
      </c>
      <c r="F21" s="330">
        <v>8.1999999999999993</v>
      </c>
      <c r="G21" s="332">
        <v>4</v>
      </c>
      <c r="H21" s="330">
        <v>5.7</v>
      </c>
      <c r="I21" s="397">
        <v>6.75</v>
      </c>
      <c r="L21" s="4" t="s">
        <v>464</v>
      </c>
      <c r="M21" s="5"/>
      <c r="N21" s="5"/>
      <c r="O21" s="5"/>
      <c r="P21" s="5"/>
      <c r="Q21" s="5"/>
      <c r="R21" s="5"/>
    </row>
    <row r="22" spans="1:28" ht="24.95" customHeight="1">
      <c r="A22" s="476"/>
      <c r="B22" s="307" t="s">
        <v>262</v>
      </c>
      <c r="C22" s="299">
        <v>3.4</v>
      </c>
      <c r="D22" s="282">
        <v>3.4</v>
      </c>
      <c r="E22" s="283">
        <v>4.5</v>
      </c>
      <c r="F22" s="282">
        <v>8.1999999999999993</v>
      </c>
      <c r="G22" s="284">
        <v>4</v>
      </c>
      <c r="H22" s="282">
        <v>5.7</v>
      </c>
      <c r="I22" s="395">
        <v>6.75</v>
      </c>
      <c r="L22" s="4" t="s">
        <v>465</v>
      </c>
      <c r="M22" s="5"/>
      <c r="N22" s="4"/>
      <c r="O22" s="5"/>
      <c r="P22" s="5"/>
      <c r="Q22" s="5"/>
      <c r="R22" s="5"/>
    </row>
    <row r="23" spans="1:28" ht="24.95" customHeight="1">
      <c r="A23" s="476"/>
      <c r="B23" s="305" t="s">
        <v>263</v>
      </c>
      <c r="C23" s="299">
        <v>3.4</v>
      </c>
      <c r="D23" s="282">
        <v>3.4</v>
      </c>
      <c r="E23" s="283">
        <v>4.5</v>
      </c>
      <c r="F23" s="282">
        <v>8.1999999999999993</v>
      </c>
      <c r="G23" s="284">
        <v>4</v>
      </c>
      <c r="H23" s="282">
        <v>5.7</v>
      </c>
      <c r="I23" s="395">
        <v>6.75</v>
      </c>
      <c r="L23" s="4"/>
      <c r="M23" s="5"/>
      <c r="N23" s="4"/>
      <c r="O23" s="5"/>
      <c r="P23" s="5"/>
      <c r="Q23" s="5"/>
      <c r="R23" s="5"/>
    </row>
    <row r="24" spans="1:28" ht="24.95" customHeight="1">
      <c r="A24" s="476"/>
      <c r="B24" s="308" t="s">
        <v>13</v>
      </c>
      <c r="C24" s="299">
        <v>3.4</v>
      </c>
      <c r="D24" s="282">
        <v>3.4</v>
      </c>
      <c r="E24" s="283">
        <v>4.5</v>
      </c>
      <c r="F24" s="282">
        <v>8.1999999999999993</v>
      </c>
      <c r="G24" s="284">
        <v>4</v>
      </c>
      <c r="H24" s="282">
        <v>5.7</v>
      </c>
      <c r="I24" s="395">
        <v>6.75</v>
      </c>
      <c r="L24" s="4" t="s">
        <v>453</v>
      </c>
      <c r="M24" s="5"/>
      <c r="N24" s="5"/>
      <c r="O24" s="5"/>
      <c r="P24" s="292"/>
      <c r="Q24" s="5"/>
      <c r="S24" s="291"/>
    </row>
    <row r="25" spans="1:28" ht="24.95" customHeight="1" thickBot="1">
      <c r="A25" s="477"/>
      <c r="B25" s="312" t="s">
        <v>8</v>
      </c>
      <c r="C25" s="303">
        <v>3.4</v>
      </c>
      <c r="D25" s="287">
        <v>3.4</v>
      </c>
      <c r="E25" s="288">
        <v>4.5</v>
      </c>
      <c r="F25" s="287">
        <v>8.1999999999999993</v>
      </c>
      <c r="G25" s="289">
        <v>4</v>
      </c>
      <c r="H25" s="287">
        <v>5.7</v>
      </c>
      <c r="I25" s="398">
        <v>6.75</v>
      </c>
      <c r="L25" s="5" t="s">
        <v>403</v>
      </c>
      <c r="M25" s="5"/>
      <c r="N25" s="5"/>
      <c r="O25" s="5"/>
      <c r="P25" s="5"/>
      <c r="Q25" s="5"/>
      <c r="R25" s="4"/>
      <c r="S25" s="5"/>
    </row>
    <row r="26" spans="1:28" ht="20.100000000000001" customHeight="1">
      <c r="B26" s="275"/>
      <c r="C26" s="141"/>
      <c r="D26" s="141"/>
      <c r="E26" s="141"/>
      <c r="F26" s="141"/>
      <c r="G26" s="141"/>
      <c r="H26" s="141"/>
      <c r="I26" s="141"/>
    </row>
    <row r="27" spans="1:28" ht="20.100000000000001" customHeight="1">
      <c r="B27" s="275"/>
      <c r="C27" s="141"/>
      <c r="D27" s="141"/>
      <c r="E27" s="141"/>
      <c r="F27" s="141"/>
      <c r="G27" s="141"/>
      <c r="H27" s="141"/>
      <c r="I27" s="141"/>
    </row>
    <row r="28" spans="1:28" ht="20.100000000000001" customHeight="1"/>
  </sheetData>
  <customSheetViews>
    <customSheetView guid="{5C72CF21-BE65-11D5-936B-0000F497F8AE}" showGridLines="0" showRuler="0" topLeftCell="D18">
      <selection activeCell="O30" sqref="O30"/>
      <pageMargins left="0.98425196850393704" right="0.19685039370078741" top="0.59055118110236227" bottom="0.39370078740157483" header="0" footer="0.11811023622047245"/>
      <pageSetup paperSize="9" orientation="landscape" horizontalDpi="4294967292" verticalDpi="400" r:id="rId1"/>
      <headerFooter alignWithMargins="0"/>
    </customSheetView>
  </customSheetViews>
  <mergeCells count="8">
    <mergeCell ref="A17:A25"/>
    <mergeCell ref="A4:A16"/>
    <mergeCell ref="A3:B3"/>
    <mergeCell ref="A1:S1"/>
    <mergeCell ref="K3:L3"/>
    <mergeCell ref="K4:K9"/>
    <mergeCell ref="K10:K16"/>
    <mergeCell ref="R2:S2"/>
  </mergeCells>
  <phoneticPr fontId="10"/>
  <printOptions horizontalCentered="1" verticalCentered="1" gridLinesSet="0"/>
  <pageMargins left="0.59055118110236227" right="0" top="0.59055118110236227" bottom="0.19685039370078741" header="0.11811023622047245" footer="0.11811023622047245"/>
  <pageSetup paperSize="9" scale="97" orientation="landscape" horizontalDpi="4294967292" verticalDpi="40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9"/>
  <sheetViews>
    <sheetView showGridLines="0" showZeros="0" tabSelected="1" zoomScaleNormal="100" workbookViewId="0">
      <selection activeCell="T14" sqref="T14"/>
    </sheetView>
  </sheetViews>
  <sheetFormatPr defaultRowHeight="13.5"/>
  <cols>
    <col min="1" max="1" width="2.5" style="27" customWidth="1"/>
    <col min="2" max="2" width="13.625" style="27" customWidth="1"/>
    <col min="3" max="3" width="7.625" style="27" customWidth="1"/>
    <col min="4" max="5" width="9.625" style="27" customWidth="1"/>
    <col min="6" max="6" width="2.625" style="27" customWidth="1"/>
    <col min="7" max="7" width="13.625" style="27" customWidth="1"/>
    <col min="8" max="8" width="7.625" style="27" customWidth="1"/>
    <col min="9" max="10" width="9.625" style="27" customWidth="1"/>
    <col min="11" max="11" width="2.75" style="27" customWidth="1"/>
    <col min="12" max="12" width="13.625" style="27" customWidth="1"/>
    <col min="13" max="13" width="7.625" style="27" customWidth="1"/>
    <col min="14" max="15" width="9.625" style="27" customWidth="1"/>
    <col min="16" max="16384" width="9" style="27"/>
  </cols>
  <sheetData>
    <row r="1" spans="2:15" s="18" customFormat="1" ht="15" customHeight="1">
      <c r="E1" s="373"/>
      <c r="J1"/>
      <c r="K1"/>
      <c r="L1"/>
      <c r="M1"/>
    </row>
    <row r="2" spans="2:15" s="18" customFormat="1" ht="15" customHeight="1" thickBot="1">
      <c r="B2" s="252"/>
      <c r="E2" s="373"/>
      <c r="J2"/>
      <c r="K2"/>
      <c r="L2"/>
      <c r="M2"/>
    </row>
    <row r="3" spans="2:15" ht="15" customHeight="1" thickTop="1" thickBot="1">
      <c r="B3" s="28" t="s">
        <v>135</v>
      </c>
      <c r="C3" s="29" t="s">
        <v>14</v>
      </c>
      <c r="D3" s="29" t="s">
        <v>15</v>
      </c>
      <c r="E3" s="30" t="s">
        <v>296</v>
      </c>
      <c r="G3" s="28" t="s">
        <v>135</v>
      </c>
      <c r="H3" s="29" t="s">
        <v>14</v>
      </c>
      <c r="I3" s="29" t="s">
        <v>15</v>
      </c>
      <c r="J3" s="30" t="s">
        <v>296</v>
      </c>
      <c r="L3" s="378" t="s">
        <v>591</v>
      </c>
      <c r="M3" s="379"/>
      <c r="N3" s="518" t="s">
        <v>134</v>
      </c>
      <c r="O3" s="519"/>
    </row>
    <row r="4" spans="2:15" ht="15" customHeight="1">
      <c r="B4" s="539" t="s">
        <v>370</v>
      </c>
      <c r="C4" s="540"/>
      <c r="D4" s="540"/>
      <c r="E4" s="541"/>
      <c r="G4" s="539" t="s">
        <v>372</v>
      </c>
      <c r="H4" s="540"/>
      <c r="I4" s="540"/>
      <c r="J4" s="541"/>
      <c r="L4" s="520" t="s">
        <v>16</v>
      </c>
      <c r="M4" s="521"/>
      <c r="N4" s="31"/>
      <c r="O4" s="380"/>
    </row>
    <row r="5" spans="2:15" ht="15" customHeight="1">
      <c r="B5" s="185" t="s">
        <v>418</v>
      </c>
      <c r="C5" s="515" t="s">
        <v>420</v>
      </c>
      <c r="D5" s="516"/>
      <c r="E5" s="517"/>
      <c r="G5" s="207" t="s">
        <v>43</v>
      </c>
      <c r="H5" s="340" t="s">
        <v>411</v>
      </c>
      <c r="I5" s="201">
        <v>2970</v>
      </c>
      <c r="J5" s="105"/>
      <c r="L5" s="526"/>
      <c r="M5" s="527"/>
      <c r="N5" s="527"/>
      <c r="O5" s="381" t="s">
        <v>357</v>
      </c>
    </row>
    <row r="6" spans="2:15" ht="15" customHeight="1" thickBot="1">
      <c r="B6" s="341" t="s">
        <v>419</v>
      </c>
      <c r="C6" s="515" t="s">
        <v>420</v>
      </c>
      <c r="D6" s="516"/>
      <c r="E6" s="517"/>
      <c r="G6" s="69" t="s">
        <v>24</v>
      </c>
      <c r="H6" s="340" t="s">
        <v>411</v>
      </c>
      <c r="I6" s="82">
        <v>3130</v>
      </c>
      <c r="J6" s="105"/>
      <c r="L6" s="528"/>
      <c r="M6" s="529"/>
      <c r="N6" s="529"/>
      <c r="O6" s="382"/>
    </row>
    <row r="7" spans="2:15" ht="15" customHeight="1">
      <c r="B7" s="155" t="s">
        <v>26</v>
      </c>
      <c r="C7" s="515" t="s">
        <v>420</v>
      </c>
      <c r="D7" s="516"/>
      <c r="E7" s="517"/>
      <c r="F7" s="32"/>
      <c r="G7" s="207" t="s">
        <v>283</v>
      </c>
      <c r="H7" s="340" t="s">
        <v>411</v>
      </c>
      <c r="I7" s="201">
        <v>5000</v>
      </c>
      <c r="J7" s="105"/>
      <c r="L7" s="383" t="s">
        <v>171</v>
      </c>
      <c r="M7" s="544"/>
      <c r="N7" s="544"/>
      <c r="O7" s="545"/>
    </row>
    <row r="8" spans="2:15" ht="15" customHeight="1" thickBot="1">
      <c r="B8" s="69" t="s">
        <v>243</v>
      </c>
      <c r="C8" s="515" t="s">
        <v>420</v>
      </c>
      <c r="D8" s="516"/>
      <c r="E8" s="517"/>
      <c r="F8" s="34"/>
      <c r="G8" s="207" t="s">
        <v>44</v>
      </c>
      <c r="H8" s="340" t="s">
        <v>411</v>
      </c>
      <c r="I8" s="201">
        <v>5900</v>
      </c>
      <c r="J8" s="105"/>
      <c r="L8" s="384"/>
      <c r="M8" s="546"/>
      <c r="N8" s="546"/>
      <c r="O8" s="547"/>
    </row>
    <row r="9" spans="2:15" s="18" customFormat="1" ht="15" customHeight="1" thickBot="1">
      <c r="B9" s="186"/>
      <c r="C9" s="118"/>
      <c r="D9" s="166"/>
      <c r="E9" s="183"/>
      <c r="F9" s="27"/>
      <c r="G9" s="207" t="s">
        <v>22</v>
      </c>
      <c r="H9" s="609" t="s">
        <v>593</v>
      </c>
      <c r="I9" s="610"/>
      <c r="J9" s="611"/>
      <c r="L9" s="520" t="s">
        <v>172</v>
      </c>
      <c r="M9" s="530"/>
      <c r="N9" s="531"/>
      <c r="O9" s="532"/>
    </row>
    <row r="10" spans="2:15" s="18" customFormat="1" ht="15" customHeight="1" thickTop="1" thickBot="1">
      <c r="B10" s="542" t="s">
        <v>145</v>
      </c>
      <c r="C10" s="543"/>
      <c r="D10" s="72">
        <f>SUM(D5:D9)</f>
        <v>0</v>
      </c>
      <c r="E10" s="178">
        <f>SUM(E5:E9)</f>
        <v>0</v>
      </c>
      <c r="G10" s="69" t="s">
        <v>45</v>
      </c>
      <c r="H10" s="340" t="s">
        <v>411</v>
      </c>
      <c r="I10" s="82">
        <v>5420</v>
      </c>
      <c r="J10" s="105"/>
      <c r="L10" s="548"/>
      <c r="M10" s="533"/>
      <c r="N10" s="534"/>
      <c r="O10" s="535"/>
    </row>
    <row r="11" spans="2:15" s="18" customFormat="1" ht="15" customHeight="1">
      <c r="B11" s="70" t="s">
        <v>421</v>
      </c>
      <c r="C11" s="515" t="s">
        <v>420</v>
      </c>
      <c r="D11" s="516"/>
      <c r="E11" s="517"/>
      <c r="G11" s="69" t="s">
        <v>29</v>
      </c>
      <c r="H11" s="340" t="s">
        <v>411</v>
      </c>
      <c r="I11" s="82">
        <v>7000</v>
      </c>
      <c r="J11" s="105"/>
      <c r="L11" s="524" t="s">
        <v>173</v>
      </c>
      <c r="M11" s="525"/>
      <c r="N11" s="522" t="s">
        <v>174</v>
      </c>
      <c r="O11" s="523"/>
    </row>
    <row r="12" spans="2:15" s="18" customFormat="1" ht="15" customHeight="1">
      <c r="B12" s="207" t="s">
        <v>18</v>
      </c>
      <c r="C12" s="515" t="s">
        <v>420</v>
      </c>
      <c r="D12" s="516"/>
      <c r="E12" s="517"/>
      <c r="G12" s="69" t="s">
        <v>246</v>
      </c>
      <c r="H12" s="425" t="s">
        <v>443</v>
      </c>
      <c r="I12" s="401"/>
      <c r="J12" s="407"/>
      <c r="L12" s="490">
        <f>新潟市!N12+下越１!N12+下越２!N12+中越１!N12+中越２!N12+上越!N12</f>
        <v>0</v>
      </c>
      <c r="M12" s="491"/>
      <c r="N12" s="491">
        <f>E19+E39+O28</f>
        <v>0</v>
      </c>
      <c r="O12" s="494"/>
    </row>
    <row r="13" spans="2:15" s="18" customFormat="1" ht="15" customHeight="1" thickBot="1">
      <c r="B13" s="69" t="s">
        <v>422</v>
      </c>
      <c r="C13" s="515" t="s">
        <v>420</v>
      </c>
      <c r="D13" s="516"/>
      <c r="E13" s="517"/>
      <c r="G13" s="69" t="s">
        <v>247</v>
      </c>
      <c r="H13" s="425" t="s">
        <v>584</v>
      </c>
      <c r="I13" s="420"/>
      <c r="J13" s="421"/>
      <c r="L13" s="492"/>
      <c r="M13" s="493"/>
      <c r="N13" s="493"/>
      <c r="O13" s="495"/>
    </row>
    <row r="14" spans="2:15" s="18" customFormat="1" ht="15" customHeight="1">
      <c r="B14" s="234" t="s">
        <v>308</v>
      </c>
      <c r="C14" s="515" t="s">
        <v>468</v>
      </c>
      <c r="D14" s="516"/>
      <c r="E14" s="517"/>
      <c r="G14" s="207" t="s">
        <v>31</v>
      </c>
      <c r="H14" s="425" t="s">
        <v>473</v>
      </c>
      <c r="I14" s="420"/>
      <c r="J14" s="421"/>
      <c r="L14" s="502" t="s">
        <v>175</v>
      </c>
      <c r="M14" s="496" t="s">
        <v>457</v>
      </c>
      <c r="N14" s="497"/>
      <c r="O14" s="498"/>
    </row>
    <row r="15" spans="2:15" s="18" customFormat="1" ht="15" customHeight="1" thickBot="1">
      <c r="B15" s="415" t="s">
        <v>309</v>
      </c>
      <c r="C15" s="417"/>
      <c r="D15" s="418"/>
      <c r="E15" s="419"/>
      <c r="G15" s="207" t="s">
        <v>248</v>
      </c>
      <c r="H15" s="340" t="s">
        <v>411</v>
      </c>
      <c r="I15" s="201">
        <v>6620</v>
      </c>
      <c r="J15" s="105"/>
      <c r="L15" s="503"/>
      <c r="M15" s="499"/>
      <c r="N15" s="500"/>
      <c r="O15" s="501"/>
    </row>
    <row r="16" spans="2:15" s="18" customFormat="1" ht="15" customHeight="1">
      <c r="B16" s="69" t="s">
        <v>21</v>
      </c>
      <c r="C16" s="515" t="s">
        <v>468</v>
      </c>
      <c r="D16" s="516"/>
      <c r="E16" s="517"/>
      <c r="G16" s="69" t="s">
        <v>249</v>
      </c>
      <c r="H16" s="340" t="s">
        <v>411</v>
      </c>
      <c r="I16" s="82">
        <v>4200</v>
      </c>
      <c r="J16" s="105"/>
      <c r="L16" s="502" t="s">
        <v>176</v>
      </c>
      <c r="M16" s="504"/>
      <c r="N16" s="505"/>
      <c r="O16" s="385"/>
    </row>
    <row r="17" spans="2:15" s="18" customFormat="1" ht="15" customHeight="1" thickBot="1">
      <c r="B17" s="75"/>
      <c r="C17" s="73"/>
      <c r="D17" s="137"/>
      <c r="E17" s="182"/>
      <c r="G17" s="69" t="s">
        <v>250</v>
      </c>
      <c r="H17" s="340" t="s">
        <v>411</v>
      </c>
      <c r="I17" s="82">
        <v>1650</v>
      </c>
      <c r="J17" s="105"/>
      <c r="L17" s="503"/>
      <c r="M17" s="506"/>
      <c r="N17" s="507"/>
      <c r="O17" s="386" t="s">
        <v>459</v>
      </c>
    </row>
    <row r="18" spans="2:15" s="18" customFormat="1" ht="15" customHeight="1" thickTop="1" thickBot="1">
      <c r="B18" s="549" t="s">
        <v>136</v>
      </c>
      <c r="C18" s="550"/>
      <c r="D18" s="345">
        <f>SUM(D11:D17)</f>
        <v>0</v>
      </c>
      <c r="E18" s="346">
        <f>E11+E12+E13+E14+E16</f>
        <v>0</v>
      </c>
      <c r="G18" s="69" t="s">
        <v>251</v>
      </c>
      <c r="H18" s="340" t="s">
        <v>411</v>
      </c>
      <c r="I18" s="82">
        <v>2840</v>
      </c>
      <c r="J18" s="105"/>
      <c r="L18" s="502" t="s">
        <v>454</v>
      </c>
      <c r="M18" s="509"/>
      <c r="N18" s="510"/>
      <c r="O18" s="511"/>
    </row>
    <row r="19" spans="2:15" s="18" customFormat="1" ht="15" customHeight="1" thickBot="1">
      <c r="B19" s="536" t="s">
        <v>132</v>
      </c>
      <c r="C19" s="537"/>
      <c r="D19" s="76">
        <f>SUM(D18,D10)</f>
        <v>0</v>
      </c>
      <c r="E19" s="146">
        <f>SUM(E18,E10)</f>
        <v>0</v>
      </c>
      <c r="G19" s="185" t="s">
        <v>483</v>
      </c>
      <c r="H19" s="340" t="s">
        <v>300</v>
      </c>
      <c r="I19" s="82">
        <v>5700</v>
      </c>
      <c r="J19" s="105"/>
      <c r="L19" s="508"/>
      <c r="M19" s="512"/>
      <c r="N19" s="513"/>
      <c r="O19" s="514"/>
    </row>
    <row r="20" spans="2:15" s="18" customFormat="1" ht="15" customHeight="1" thickBot="1">
      <c r="B20" s="538"/>
      <c r="C20" s="538"/>
      <c r="D20" s="538"/>
      <c r="E20" s="538"/>
      <c r="G20" s="207" t="s">
        <v>35</v>
      </c>
      <c r="H20" s="200" t="s">
        <v>34</v>
      </c>
      <c r="I20" s="201">
        <v>930</v>
      </c>
      <c r="J20" s="105"/>
    </row>
    <row r="21" spans="2:15" ht="15" customHeight="1" thickBot="1">
      <c r="B21" s="539" t="s">
        <v>371</v>
      </c>
      <c r="C21" s="540"/>
      <c r="D21" s="540"/>
      <c r="E21" s="541"/>
      <c r="G21" s="207" t="s">
        <v>37</v>
      </c>
      <c r="H21" s="340" t="s">
        <v>411</v>
      </c>
      <c r="I21" s="201">
        <v>2310</v>
      </c>
      <c r="J21" s="105"/>
      <c r="L21" s="451" t="s">
        <v>146</v>
      </c>
      <c r="M21" s="452" t="s">
        <v>14</v>
      </c>
      <c r="N21" s="452" t="s">
        <v>15</v>
      </c>
      <c r="O21" s="453" t="s">
        <v>296</v>
      </c>
    </row>
    <row r="22" spans="2:15" ht="15" customHeight="1">
      <c r="B22" s="185" t="s">
        <v>424</v>
      </c>
      <c r="C22" s="66" t="s">
        <v>147</v>
      </c>
      <c r="D22" s="68">
        <v>850</v>
      </c>
      <c r="E22" s="105"/>
      <c r="G22" s="69" t="s">
        <v>252</v>
      </c>
      <c r="H22" s="340" t="s">
        <v>411</v>
      </c>
      <c r="I22" s="82">
        <v>2450</v>
      </c>
      <c r="J22" s="105"/>
      <c r="L22" s="245" t="s">
        <v>38</v>
      </c>
      <c r="M22" s="448" t="s">
        <v>474</v>
      </c>
      <c r="N22" s="449"/>
      <c r="O22" s="450"/>
    </row>
    <row r="23" spans="2:15" ht="15" customHeight="1">
      <c r="B23" s="193" t="s">
        <v>30</v>
      </c>
      <c r="C23" s="194" t="s">
        <v>147</v>
      </c>
      <c r="D23" s="195">
        <v>2200</v>
      </c>
      <c r="E23" s="105"/>
      <c r="G23" s="69" t="s">
        <v>244</v>
      </c>
      <c r="H23" s="340" t="s">
        <v>411</v>
      </c>
      <c r="I23" s="71">
        <v>2500</v>
      </c>
      <c r="J23" s="105"/>
      <c r="L23" s="70" t="s">
        <v>39</v>
      </c>
      <c r="M23" s="340" t="s">
        <v>411</v>
      </c>
      <c r="N23" s="158">
        <v>4650</v>
      </c>
      <c r="O23" s="105"/>
    </row>
    <row r="24" spans="2:15" ht="15" customHeight="1">
      <c r="B24" s="371" t="s">
        <v>436</v>
      </c>
      <c r="C24" s="194" t="s">
        <v>150</v>
      </c>
      <c r="D24" s="195">
        <v>1360</v>
      </c>
      <c r="E24" s="105"/>
      <c r="G24" s="70" t="s">
        <v>243</v>
      </c>
      <c r="H24" s="340" t="s">
        <v>411</v>
      </c>
      <c r="I24" s="68">
        <v>3300</v>
      </c>
      <c r="J24" s="105"/>
      <c r="L24" s="199" t="s">
        <v>41</v>
      </c>
      <c r="M24" s="425" t="s">
        <v>580</v>
      </c>
      <c r="N24" s="420"/>
      <c r="O24" s="421"/>
    </row>
    <row r="25" spans="2:15" ht="15" customHeight="1">
      <c r="B25" s="65" t="s">
        <v>19</v>
      </c>
      <c r="C25" s="66" t="s">
        <v>151</v>
      </c>
      <c r="D25" s="68">
        <v>1050</v>
      </c>
      <c r="E25" s="105"/>
      <c r="G25" s="69" t="s">
        <v>245</v>
      </c>
      <c r="H25" s="340" t="s">
        <v>411</v>
      </c>
      <c r="I25" s="68">
        <v>2450</v>
      </c>
      <c r="J25" s="105"/>
      <c r="L25" s="65" t="s">
        <v>40</v>
      </c>
      <c r="M25" s="340" t="s">
        <v>411</v>
      </c>
      <c r="N25" s="82">
        <v>3150</v>
      </c>
      <c r="O25" s="105"/>
    </row>
    <row r="26" spans="2:15" ht="15" customHeight="1" thickBot="1">
      <c r="B26" s="91" t="s">
        <v>22</v>
      </c>
      <c r="C26" s="92" t="s">
        <v>151</v>
      </c>
      <c r="D26" s="137">
        <v>1240</v>
      </c>
      <c r="E26" s="105"/>
      <c r="G26" s="69"/>
      <c r="H26" s="223"/>
      <c r="I26" s="68"/>
      <c r="J26" s="105"/>
      <c r="L26" s="79" t="s">
        <v>42</v>
      </c>
      <c r="M26" s="416" t="s">
        <v>411</v>
      </c>
      <c r="N26" s="143">
        <v>2920</v>
      </c>
      <c r="O26" s="182"/>
    </row>
    <row r="27" spans="2:15" ht="15" customHeight="1" thickTop="1" thickBot="1">
      <c r="B27" s="65" t="s">
        <v>23</v>
      </c>
      <c r="C27" s="66" t="s">
        <v>151</v>
      </c>
      <c r="D27" s="68">
        <v>440</v>
      </c>
      <c r="E27" s="105"/>
      <c r="G27" s="79"/>
      <c r="H27" s="80"/>
      <c r="I27" s="137"/>
      <c r="J27" s="182"/>
      <c r="L27" s="488" t="s">
        <v>148</v>
      </c>
      <c r="M27" s="489"/>
      <c r="N27" s="351">
        <f>SUM(I29:I39)+SUM(N22:N26)</f>
        <v>44790</v>
      </c>
      <c r="O27" s="353">
        <f>SUM(J29:J39)+SUM(O22:O26)</f>
        <v>0</v>
      </c>
    </row>
    <row r="28" spans="2:15" ht="15" customHeight="1" thickTop="1" thickBot="1">
      <c r="B28" s="91" t="s">
        <v>26</v>
      </c>
      <c r="C28" s="425" t="s">
        <v>432</v>
      </c>
      <c r="D28" s="404"/>
      <c r="E28" s="408"/>
      <c r="G28" s="554" t="s">
        <v>145</v>
      </c>
      <c r="H28" s="555"/>
      <c r="I28" s="351">
        <f>SUM(I5:I27)</f>
        <v>64370</v>
      </c>
      <c r="J28" s="352">
        <f>SUM(J5:J27)</f>
        <v>0</v>
      </c>
      <c r="L28" s="536" t="s">
        <v>149</v>
      </c>
      <c r="M28" s="537"/>
      <c r="N28" s="76">
        <f>SUM(I28+N27)</f>
        <v>109160</v>
      </c>
      <c r="O28" s="146">
        <f>SUM(J28+O27)</f>
        <v>0</v>
      </c>
    </row>
    <row r="29" spans="2:15" ht="15" customHeight="1" thickBot="1">
      <c r="B29" s="343" t="s">
        <v>243</v>
      </c>
      <c r="C29" s="92" t="s">
        <v>151</v>
      </c>
      <c r="D29" s="344">
        <v>1750</v>
      </c>
      <c r="E29" s="105"/>
      <c r="G29" s="65" t="s">
        <v>236</v>
      </c>
      <c r="H29" s="340" t="s">
        <v>411</v>
      </c>
      <c r="I29" s="158">
        <v>4800</v>
      </c>
      <c r="J29" s="180"/>
    </row>
    <row r="30" spans="2:15" ht="15" customHeight="1" thickTop="1" thickBot="1">
      <c r="B30" s="488" t="s">
        <v>145</v>
      </c>
      <c r="C30" s="489"/>
      <c r="D30" s="345">
        <f>SUM(D22:D29)</f>
        <v>8890</v>
      </c>
      <c r="E30" s="346">
        <f>SUM(E22:E29)</f>
        <v>0</v>
      </c>
      <c r="G30" s="65" t="s">
        <v>25</v>
      </c>
      <c r="H30" s="340" t="s">
        <v>411</v>
      </c>
      <c r="I30" s="82">
        <v>6250</v>
      </c>
      <c r="J30" s="105"/>
      <c r="L30" s="538"/>
      <c r="M30" s="538"/>
      <c r="N30" s="538"/>
      <c r="O30" s="538"/>
    </row>
    <row r="31" spans="2:15" ht="15" customHeight="1">
      <c r="B31" s="196" t="s">
        <v>28</v>
      </c>
      <c r="C31" s="342" t="s">
        <v>147</v>
      </c>
      <c r="D31" s="197">
        <v>600</v>
      </c>
      <c r="E31" s="105"/>
      <c r="G31" s="65" t="s">
        <v>27</v>
      </c>
      <c r="H31" s="340" t="s">
        <v>411</v>
      </c>
      <c r="I31" s="82">
        <v>2350</v>
      </c>
      <c r="J31" s="105"/>
      <c r="L31" s="538"/>
      <c r="M31" s="538"/>
      <c r="N31" s="538"/>
      <c r="O31" s="538"/>
    </row>
    <row r="32" spans="2:15" ht="15" customHeight="1">
      <c r="B32" s="193" t="s">
        <v>18</v>
      </c>
      <c r="C32" s="194" t="s">
        <v>147</v>
      </c>
      <c r="D32" s="195">
        <v>1300</v>
      </c>
      <c r="E32" s="105"/>
      <c r="G32" s="65" t="s">
        <v>28</v>
      </c>
      <c r="H32" s="340" t="s">
        <v>411</v>
      </c>
      <c r="I32" s="82">
        <v>2400</v>
      </c>
      <c r="J32" s="105"/>
      <c r="L32" s="35"/>
      <c r="M32" s="33"/>
      <c r="N32" s="48"/>
      <c r="O32" s="38"/>
    </row>
    <row r="33" spans="2:15" ht="15" customHeight="1">
      <c r="B33" s="65" t="s">
        <v>25</v>
      </c>
      <c r="C33" s="66" t="s">
        <v>147</v>
      </c>
      <c r="D33" s="68">
        <v>1000</v>
      </c>
      <c r="E33" s="105"/>
      <c r="G33" s="65" t="s">
        <v>18</v>
      </c>
      <c r="H33" s="340" t="s">
        <v>411</v>
      </c>
      <c r="I33" s="68">
        <v>2600</v>
      </c>
      <c r="J33" s="105"/>
      <c r="L33" s="50"/>
      <c r="M33" s="157"/>
      <c r="N33" s="126"/>
      <c r="O33" s="126"/>
    </row>
    <row r="34" spans="2:15" ht="15" customHeight="1">
      <c r="B34" s="65" t="s">
        <v>20</v>
      </c>
      <c r="C34" s="66" t="s">
        <v>147</v>
      </c>
      <c r="D34" s="68">
        <v>850</v>
      </c>
      <c r="E34" s="105"/>
      <c r="G34" s="65" t="s">
        <v>32</v>
      </c>
      <c r="H34" s="340" t="s">
        <v>411</v>
      </c>
      <c r="I34" s="82">
        <v>1900</v>
      </c>
      <c r="J34" s="105"/>
    </row>
    <row r="35" spans="2:15" ht="15" customHeight="1">
      <c r="B35" s="65" t="s">
        <v>21</v>
      </c>
      <c r="C35" s="66" t="s">
        <v>147</v>
      </c>
      <c r="D35" s="68">
        <v>900</v>
      </c>
      <c r="E35" s="105"/>
      <c r="G35" s="65" t="s">
        <v>20</v>
      </c>
      <c r="H35" s="340" t="s">
        <v>411</v>
      </c>
      <c r="I35" s="82">
        <v>5200</v>
      </c>
      <c r="J35" s="105"/>
      <c r="L35" s="538"/>
      <c r="M35" s="538"/>
      <c r="N35" s="538"/>
      <c r="O35" s="538"/>
    </row>
    <row r="36" spans="2:15" ht="15" customHeight="1">
      <c r="B36" s="185" t="s">
        <v>425</v>
      </c>
      <c r="C36" s="66" t="s">
        <v>147</v>
      </c>
      <c r="D36" s="68">
        <v>750</v>
      </c>
      <c r="E36" s="105"/>
      <c r="G36" s="65" t="s">
        <v>33</v>
      </c>
      <c r="H36" s="340" t="s">
        <v>411</v>
      </c>
      <c r="I36" s="82">
        <v>2500</v>
      </c>
      <c r="J36" s="105"/>
      <c r="L36" s="35"/>
      <c r="M36" s="33"/>
      <c r="N36" s="48"/>
      <c r="O36" s="38"/>
    </row>
    <row r="37" spans="2:15" ht="15" customHeight="1" thickBot="1">
      <c r="B37" s="347" t="s">
        <v>426</v>
      </c>
      <c r="C37" s="348" t="s">
        <v>147</v>
      </c>
      <c r="D37" s="166">
        <v>190</v>
      </c>
      <c r="E37" s="169"/>
      <c r="G37" s="65" t="s">
        <v>21</v>
      </c>
      <c r="H37" s="340" t="s">
        <v>411</v>
      </c>
      <c r="I37" s="82">
        <v>3300</v>
      </c>
      <c r="J37" s="105"/>
      <c r="L37" s="50"/>
      <c r="M37" s="157"/>
      <c r="N37" s="126"/>
      <c r="O37" s="126"/>
    </row>
    <row r="38" spans="2:15" ht="15" customHeight="1" thickTop="1" thickBot="1">
      <c r="B38" s="488" t="s">
        <v>136</v>
      </c>
      <c r="C38" s="489"/>
      <c r="D38" s="162">
        <f>SUM(D31:D37)</f>
        <v>5590</v>
      </c>
      <c r="E38" s="184">
        <f>SUM(E31:E37)</f>
        <v>0</v>
      </c>
      <c r="G38" s="65" t="s">
        <v>36</v>
      </c>
      <c r="H38" s="340" t="s">
        <v>411</v>
      </c>
      <c r="I38" s="82">
        <v>2770</v>
      </c>
      <c r="J38" s="105"/>
      <c r="L38" s="50"/>
      <c r="M38" s="157"/>
      <c r="N38" s="126"/>
      <c r="O38" s="52"/>
    </row>
    <row r="39" spans="2:15" ht="15" customHeight="1" thickBot="1">
      <c r="B39" s="536" t="s">
        <v>133</v>
      </c>
      <c r="C39" s="537"/>
      <c r="D39" s="81">
        <f>SUM(D38,D30)</f>
        <v>14480</v>
      </c>
      <c r="E39" s="146">
        <f>SUM(E38,E30)</f>
        <v>0</v>
      </c>
      <c r="G39" s="241"/>
      <c r="H39" s="242"/>
      <c r="I39" s="161"/>
      <c r="J39" s="179"/>
    </row>
    <row r="41" spans="2:15" ht="15" customHeight="1">
      <c r="B41" s="552" t="s">
        <v>448</v>
      </c>
      <c r="C41" s="553"/>
      <c r="D41" s="553"/>
      <c r="E41" s="553"/>
      <c r="F41" s="553"/>
      <c r="G41" s="553"/>
      <c r="H41" s="553"/>
      <c r="I41" s="553"/>
      <c r="J41" s="553"/>
      <c r="K41" s="553"/>
      <c r="L41" s="553"/>
      <c r="M41" s="553"/>
      <c r="N41" s="553"/>
      <c r="O41" s="553"/>
    </row>
    <row r="42" spans="2:15">
      <c r="B42" s="35"/>
      <c r="C42" s="33"/>
      <c r="D42" s="38"/>
      <c r="E42" s="38"/>
      <c r="L42" s="375"/>
      <c r="M42" s="375"/>
      <c r="N42" s="375"/>
      <c r="O42" s="375"/>
    </row>
    <row r="43" spans="2:15">
      <c r="B43" s="35"/>
      <c r="C43" s="37"/>
      <c r="D43" s="38"/>
      <c r="E43" s="38"/>
      <c r="G43" s="551"/>
      <c r="H43" s="551"/>
      <c r="I43" s="156"/>
      <c r="J43" s="156"/>
    </row>
    <row r="44" spans="2:15">
      <c r="B44" s="35"/>
      <c r="C44" s="33"/>
      <c r="D44" s="38"/>
      <c r="E44" s="38"/>
      <c r="G44" s="35"/>
      <c r="H44" s="33"/>
      <c r="I44" s="36"/>
      <c r="J44" s="38"/>
    </row>
    <row r="45" spans="2:15">
      <c r="B45" s="35"/>
      <c r="C45" s="33"/>
      <c r="D45" s="38"/>
      <c r="E45" s="38"/>
      <c r="G45" s="35"/>
      <c r="H45" s="33"/>
      <c r="I45" s="36"/>
      <c r="J45" s="38"/>
    </row>
    <row r="46" spans="2:15">
      <c r="B46" s="35"/>
      <c r="C46" s="33"/>
      <c r="D46" s="38"/>
      <c r="E46" s="38"/>
      <c r="G46" s="35"/>
      <c r="H46" s="33"/>
      <c r="I46" s="36"/>
      <c r="J46" s="38"/>
    </row>
    <row r="47" spans="2:15">
      <c r="B47" s="35"/>
      <c r="C47" s="33"/>
      <c r="D47" s="38"/>
      <c r="E47" s="38"/>
      <c r="G47" s="35"/>
      <c r="H47" s="33"/>
      <c r="I47" s="36"/>
      <c r="J47" s="36"/>
      <c r="L47" s="121"/>
      <c r="M47" s="33"/>
      <c r="N47" s="20"/>
      <c r="O47" s="48"/>
    </row>
    <row r="48" spans="2:15">
      <c r="B48" s="35"/>
      <c r="C48" s="33"/>
      <c r="D48" s="38"/>
      <c r="E48" s="38"/>
      <c r="G48" s="35"/>
      <c r="H48" s="33"/>
      <c r="I48" s="36"/>
      <c r="J48" s="36"/>
      <c r="L48" s="35"/>
      <c r="M48" s="33"/>
      <c r="N48" s="38"/>
      <c r="O48" s="38"/>
    </row>
    <row r="49" spans="2:15">
      <c r="B49" s="35"/>
      <c r="C49" s="33"/>
      <c r="D49" s="38"/>
      <c r="E49" s="38"/>
      <c r="G49" s="35"/>
      <c r="H49" s="33"/>
      <c r="I49" s="36"/>
      <c r="J49" s="36"/>
      <c r="L49" s="35"/>
      <c r="M49" s="33"/>
      <c r="N49" s="36"/>
      <c r="O49" s="38"/>
    </row>
    <row r="50" spans="2:15">
      <c r="B50" s="35"/>
      <c r="C50" s="37"/>
      <c r="D50" s="38"/>
      <c r="E50" s="33"/>
      <c r="G50" s="35"/>
      <c r="H50" s="33"/>
      <c r="I50" s="38"/>
      <c r="J50" s="38"/>
      <c r="L50" s="35"/>
      <c r="M50" s="33"/>
      <c r="N50" s="36"/>
      <c r="O50" s="38"/>
    </row>
    <row r="51" spans="2:15">
      <c r="B51" s="551"/>
      <c r="C51" s="551"/>
      <c r="D51" s="154"/>
      <c r="E51" s="33"/>
      <c r="G51" s="35"/>
      <c r="H51" s="33"/>
      <c r="I51" s="36"/>
      <c r="J51" s="38"/>
      <c r="L51" s="551"/>
      <c r="M51" s="551"/>
      <c r="N51" s="156"/>
      <c r="O51" s="156"/>
    </row>
    <row r="52" spans="2:15">
      <c r="B52" s="35"/>
      <c r="C52" s="33"/>
      <c r="D52" s="38"/>
      <c r="E52" s="38"/>
      <c r="G52" s="35"/>
      <c r="H52" s="33"/>
      <c r="I52" s="36"/>
      <c r="J52" s="38"/>
      <c r="L52" s="538"/>
      <c r="M52" s="538"/>
      <c r="N52" s="51"/>
      <c r="O52" s="51"/>
    </row>
    <row r="53" spans="2:15">
      <c r="B53" s="35"/>
      <c r="C53" s="33"/>
      <c r="D53" s="38"/>
      <c r="E53" s="38"/>
      <c r="G53" s="35"/>
      <c r="H53" s="33"/>
      <c r="I53" s="36"/>
      <c r="J53" s="38"/>
    </row>
    <row r="54" spans="2:15">
      <c r="B54" s="35"/>
      <c r="C54" s="33"/>
      <c r="D54" s="38"/>
      <c r="E54" s="38"/>
      <c r="G54" s="35"/>
      <c r="H54" s="33"/>
      <c r="I54" s="36"/>
      <c r="J54" s="38"/>
      <c r="L54" s="538"/>
      <c r="M54" s="538"/>
      <c r="N54" s="538"/>
      <c r="O54" s="538"/>
    </row>
    <row r="55" spans="2:15">
      <c r="B55" s="35"/>
      <c r="C55" s="33"/>
      <c r="D55" s="38"/>
      <c r="E55" s="38"/>
      <c r="G55" s="35"/>
      <c r="H55" s="33"/>
      <c r="I55" s="36"/>
      <c r="J55" s="38"/>
      <c r="L55" s="35"/>
      <c r="M55" s="33"/>
      <c r="N55" s="36"/>
      <c r="O55" s="38"/>
    </row>
    <row r="56" spans="2:15">
      <c r="B56" s="35"/>
      <c r="C56" s="33"/>
      <c r="D56" s="38"/>
      <c r="E56" s="38"/>
      <c r="G56" s="35"/>
      <c r="H56" s="33"/>
      <c r="I56" s="36"/>
      <c r="J56" s="38"/>
      <c r="L56" s="35"/>
      <c r="M56" s="33"/>
      <c r="N56" s="36"/>
      <c r="O56" s="38"/>
    </row>
    <row r="57" spans="2:15">
      <c r="B57" s="35"/>
      <c r="C57" s="33"/>
      <c r="D57" s="38"/>
      <c r="E57" s="38"/>
      <c r="L57" s="50"/>
      <c r="M57" s="157"/>
      <c r="N57" s="126"/>
      <c r="O57" s="52"/>
    </row>
    <row r="58" spans="2:15">
      <c r="B58" s="551"/>
      <c r="C58" s="551"/>
      <c r="D58" s="38"/>
      <c r="E58" s="38"/>
    </row>
    <row r="59" spans="2:15">
      <c r="B59" s="538"/>
      <c r="C59" s="538"/>
      <c r="D59" s="153"/>
      <c r="E59" s="52"/>
    </row>
  </sheetData>
  <customSheetViews>
    <customSheetView guid="{5C72CF21-BE65-11D5-936B-0000F497F8AE}" showGridLines="0" showRuler="0">
      <selection activeCell="E39" sqref="E39"/>
      <pageMargins left="0.78740157480314965" right="0.19685039370078741" top="0.19685039370078741" bottom="0.19685039370078741" header="0" footer="0.11811023622047245"/>
      <pageSetup paperSize="9" scale="98" orientation="landscape" horizontalDpi="400" verticalDpi="400" r:id="rId1"/>
      <headerFooter alignWithMargins="0">
        <oddFooter>&amp;C&amp;10ア・朝日新聞/マ・毎日新聞/ヨ・読売新聞/サ・産経新聞/新・新潟日報/経・日経新聞/合・全紙取扱店</oddFooter>
      </headerFooter>
    </customSheetView>
  </customSheetViews>
  <mergeCells count="50">
    <mergeCell ref="L51:M51"/>
    <mergeCell ref="B41:O41"/>
    <mergeCell ref="B59:C59"/>
    <mergeCell ref="B21:E21"/>
    <mergeCell ref="B39:C39"/>
    <mergeCell ref="B58:C58"/>
    <mergeCell ref="B38:C38"/>
    <mergeCell ref="B51:C51"/>
    <mergeCell ref="B30:C30"/>
    <mergeCell ref="L30:O30"/>
    <mergeCell ref="L35:O35"/>
    <mergeCell ref="L31:O31"/>
    <mergeCell ref="L52:M52"/>
    <mergeCell ref="G43:H43"/>
    <mergeCell ref="G28:H28"/>
    <mergeCell ref="L54:O54"/>
    <mergeCell ref="L28:M28"/>
    <mergeCell ref="B20:E20"/>
    <mergeCell ref="B4:E4"/>
    <mergeCell ref="B10:C10"/>
    <mergeCell ref="B19:C19"/>
    <mergeCell ref="C5:E5"/>
    <mergeCell ref="C6:E6"/>
    <mergeCell ref="C7:E7"/>
    <mergeCell ref="C8:E8"/>
    <mergeCell ref="C11:E11"/>
    <mergeCell ref="C12:E12"/>
    <mergeCell ref="C13:E13"/>
    <mergeCell ref="M7:O8"/>
    <mergeCell ref="L9:L10"/>
    <mergeCell ref="B18:C18"/>
    <mergeCell ref="G4:J4"/>
    <mergeCell ref="C16:E16"/>
    <mergeCell ref="C14:E14"/>
    <mergeCell ref="N3:O3"/>
    <mergeCell ref="L4:M4"/>
    <mergeCell ref="N11:O11"/>
    <mergeCell ref="L11:M11"/>
    <mergeCell ref="L5:N6"/>
    <mergeCell ref="M9:O10"/>
    <mergeCell ref="H9:J9"/>
    <mergeCell ref="L27:M27"/>
    <mergeCell ref="L12:M13"/>
    <mergeCell ref="N12:O13"/>
    <mergeCell ref="M14:O15"/>
    <mergeCell ref="L16:L17"/>
    <mergeCell ref="M16:N17"/>
    <mergeCell ref="L14:L15"/>
    <mergeCell ref="L18:L19"/>
    <mergeCell ref="M18:O19"/>
  </mergeCells>
  <phoneticPr fontId="10"/>
  <conditionalFormatting sqref="E17">
    <cfRule type="cellIs" dxfId="25" priority="7" operator="greaterThan">
      <formula>D17</formula>
    </cfRule>
  </conditionalFormatting>
  <conditionalFormatting sqref="E22:E27">
    <cfRule type="cellIs" dxfId="24" priority="6" operator="greaterThan">
      <formula>D22</formula>
    </cfRule>
  </conditionalFormatting>
  <conditionalFormatting sqref="E29">
    <cfRule type="cellIs" dxfId="23" priority="5" operator="greaterThan">
      <formula>D29</formula>
    </cfRule>
  </conditionalFormatting>
  <conditionalFormatting sqref="E31:E37">
    <cfRule type="cellIs" dxfId="22" priority="3" operator="greaterThan">
      <formula>D31</formula>
    </cfRule>
  </conditionalFormatting>
  <conditionalFormatting sqref="J15:J39 J5:J8 J10:J12">
    <cfRule type="cellIs" dxfId="21" priority="8" operator="greaterThan">
      <formula>I5</formula>
    </cfRule>
  </conditionalFormatting>
  <conditionalFormatting sqref="O23 O25:O26">
    <cfRule type="cellIs" dxfId="20" priority="1" operator="greaterThan">
      <formula>N23</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rowBreaks count="1" manualBreakCount="1">
    <brk id="41"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8"/>
  <sheetViews>
    <sheetView showGridLines="0" showZeros="0" zoomScale="98" zoomScaleNormal="98" workbookViewId="0">
      <selection activeCell="L3" sqref="L3"/>
    </sheetView>
  </sheetViews>
  <sheetFormatPr defaultRowHeight="13.5"/>
  <cols>
    <col min="1" max="1" width="2.5" style="27" customWidth="1"/>
    <col min="2" max="2" width="13.625" style="27" customWidth="1"/>
    <col min="3" max="3" width="7.625" style="27" customWidth="1"/>
    <col min="4" max="5" width="9.625" style="27" customWidth="1"/>
    <col min="6" max="6" width="2.625" style="27" customWidth="1"/>
    <col min="7" max="7" width="13.625" style="27" customWidth="1"/>
    <col min="8" max="8" width="7.625" style="27" customWidth="1"/>
    <col min="9" max="10" width="9.625" style="27" customWidth="1"/>
    <col min="11" max="11" width="2.625" style="27" customWidth="1"/>
    <col min="12" max="12" width="13.625" style="27" customWidth="1"/>
    <col min="13" max="13" width="7.625" style="27" customWidth="1"/>
    <col min="14" max="15" width="9.625" style="27" customWidth="1"/>
    <col min="16" max="16384" width="9" style="27"/>
  </cols>
  <sheetData>
    <row r="1" spans="2:15" s="18" customFormat="1" ht="15" customHeight="1">
      <c r="E1" s="373"/>
      <c r="J1"/>
      <c r="K1"/>
      <c r="L1"/>
      <c r="M1"/>
    </row>
    <row r="2" spans="2:15" s="18" customFormat="1" ht="15" customHeight="1" thickBot="1">
      <c r="B2" s="252"/>
      <c r="E2" s="373"/>
      <c r="J2"/>
      <c r="K2"/>
      <c r="L2"/>
      <c r="M2"/>
    </row>
    <row r="3" spans="2:15" ht="15" customHeight="1" thickTop="1" thickBot="1">
      <c r="B3" s="28" t="s">
        <v>135</v>
      </c>
      <c r="C3" s="29" t="s">
        <v>14</v>
      </c>
      <c r="D3" s="29" t="s">
        <v>15</v>
      </c>
      <c r="E3" s="30" t="s">
        <v>296</v>
      </c>
      <c r="G3" s="28" t="s">
        <v>135</v>
      </c>
      <c r="H3" s="29" t="s">
        <v>14</v>
      </c>
      <c r="I3" s="29" t="s">
        <v>15</v>
      </c>
      <c r="J3" s="30" t="s">
        <v>296</v>
      </c>
      <c r="L3" s="378" t="s">
        <v>591</v>
      </c>
      <c r="M3" s="379"/>
      <c r="N3" s="518" t="s">
        <v>152</v>
      </c>
      <c r="O3" s="519"/>
    </row>
    <row r="4" spans="2:15" s="18" customFormat="1" ht="15" customHeight="1">
      <c r="B4" s="567" t="s">
        <v>323</v>
      </c>
      <c r="C4" s="568"/>
      <c r="D4" s="568"/>
      <c r="E4" s="569"/>
      <c r="F4" s="27"/>
      <c r="G4" s="539" t="s">
        <v>326</v>
      </c>
      <c r="H4" s="540"/>
      <c r="I4" s="540"/>
      <c r="J4" s="541"/>
      <c r="K4" s="27"/>
      <c r="L4" s="520" t="s">
        <v>16</v>
      </c>
      <c r="M4" s="521"/>
      <c r="N4" s="31"/>
      <c r="O4" s="380"/>
    </row>
    <row r="5" spans="2:15" ht="15" customHeight="1">
      <c r="B5" s="65" t="s">
        <v>208</v>
      </c>
      <c r="C5" s="66" t="s">
        <v>34</v>
      </c>
      <c r="D5" s="68">
        <v>2950</v>
      </c>
      <c r="E5" s="105"/>
      <c r="G5" s="185" t="s">
        <v>404</v>
      </c>
      <c r="H5" s="171" t="s">
        <v>300</v>
      </c>
      <c r="I5" s="82">
        <v>8650</v>
      </c>
      <c r="J5" s="105"/>
      <c r="L5" s="526"/>
      <c r="M5" s="527"/>
      <c r="N5" s="527"/>
      <c r="O5" s="381" t="s">
        <v>357</v>
      </c>
    </row>
    <row r="6" spans="2:15" ht="15" customHeight="1" thickBot="1">
      <c r="B6" s="91" t="s">
        <v>209</v>
      </c>
      <c r="C6" s="92" t="s">
        <v>34</v>
      </c>
      <c r="D6" s="137">
        <v>890</v>
      </c>
      <c r="E6" s="105"/>
      <c r="G6" s="185" t="s">
        <v>405</v>
      </c>
      <c r="H6" s="171" t="s">
        <v>300</v>
      </c>
      <c r="I6" s="82">
        <v>8300</v>
      </c>
      <c r="J6" s="105"/>
      <c r="L6" s="528"/>
      <c r="M6" s="529"/>
      <c r="N6" s="529"/>
      <c r="O6" s="382"/>
    </row>
    <row r="7" spans="2:15" ht="15" customHeight="1">
      <c r="B7" s="117" t="s">
        <v>233</v>
      </c>
      <c r="C7" s="401" t="s">
        <v>438</v>
      </c>
      <c r="D7" s="401"/>
      <c r="E7" s="408"/>
      <c r="F7" s="32"/>
      <c r="G7" s="91" t="s">
        <v>47</v>
      </c>
      <c r="H7" s="401" t="s">
        <v>467</v>
      </c>
      <c r="I7" s="401"/>
      <c r="J7" s="408"/>
      <c r="L7" s="383" t="s">
        <v>171</v>
      </c>
      <c r="M7" s="544"/>
      <c r="N7" s="544"/>
      <c r="O7" s="545"/>
    </row>
    <row r="8" spans="2:15" ht="15" customHeight="1" thickBot="1">
      <c r="B8" s="117" t="s">
        <v>233</v>
      </c>
      <c r="C8" s="83" t="s">
        <v>439</v>
      </c>
      <c r="D8" s="68">
        <v>3430</v>
      </c>
      <c r="E8" s="105"/>
      <c r="F8" s="32"/>
      <c r="G8" s="93" t="s">
        <v>48</v>
      </c>
      <c r="H8" s="78"/>
      <c r="I8" s="414"/>
      <c r="J8" s="413"/>
      <c r="L8" s="384"/>
      <c r="M8" s="546"/>
      <c r="N8" s="546"/>
      <c r="O8" s="547"/>
    </row>
    <row r="9" spans="2:15" ht="15" customHeight="1" thickBot="1">
      <c r="B9" s="266"/>
      <c r="C9" s="267"/>
      <c r="D9" s="268"/>
      <c r="E9" s="182"/>
      <c r="F9" s="34"/>
      <c r="G9" s="65" t="s">
        <v>47</v>
      </c>
      <c r="H9" s="66" t="s">
        <v>143</v>
      </c>
      <c r="I9" s="82">
        <v>2700</v>
      </c>
      <c r="J9" s="105"/>
      <c r="L9" s="520" t="s">
        <v>172</v>
      </c>
      <c r="M9" s="530"/>
      <c r="N9" s="531"/>
      <c r="O9" s="532"/>
    </row>
    <row r="10" spans="2:15" ht="15" customHeight="1" thickTop="1" thickBot="1">
      <c r="B10" s="172" t="s">
        <v>259</v>
      </c>
      <c r="C10" s="173"/>
      <c r="D10" s="89">
        <f>SUM(D5:D9)</f>
        <v>7270</v>
      </c>
      <c r="E10" s="170">
        <f>SUM(E5:E9)</f>
        <v>0</v>
      </c>
      <c r="G10" s="91" t="s">
        <v>58</v>
      </c>
      <c r="H10" s="92" t="s">
        <v>34</v>
      </c>
      <c r="I10" s="143">
        <v>1700</v>
      </c>
      <c r="J10" s="105"/>
      <c r="L10" s="548"/>
      <c r="M10" s="533"/>
      <c r="N10" s="534"/>
      <c r="O10" s="535"/>
    </row>
    <row r="11" spans="2:15" ht="15" customHeight="1" thickBot="1">
      <c r="B11" s="243"/>
      <c r="C11" s="243"/>
      <c r="D11" s="257"/>
      <c r="E11" s="257"/>
      <c r="G11" s="79"/>
      <c r="H11" s="80"/>
      <c r="I11" s="107"/>
      <c r="J11" s="169"/>
      <c r="L11" s="524" t="s">
        <v>173</v>
      </c>
      <c r="M11" s="525"/>
      <c r="N11" s="522" t="s">
        <v>174</v>
      </c>
      <c r="O11" s="523"/>
    </row>
    <row r="12" spans="2:15" ht="15" customHeight="1" thickTop="1" thickBot="1">
      <c r="B12" s="556" t="s">
        <v>325</v>
      </c>
      <c r="C12" s="557"/>
      <c r="D12" s="557"/>
      <c r="E12" s="558"/>
      <c r="G12" s="563" t="s">
        <v>259</v>
      </c>
      <c r="H12" s="564"/>
      <c r="I12" s="86">
        <f>SUM(I5:I11)</f>
        <v>21350</v>
      </c>
      <c r="J12" s="96">
        <f>SUM(J5:J11)</f>
        <v>0</v>
      </c>
      <c r="L12" s="570">
        <f>新潟市!L12</f>
        <v>0</v>
      </c>
      <c r="M12" s="571"/>
      <c r="N12" s="491">
        <f>E10+E15+E22+E29+E37+J12+J22+J28+J37+O30</f>
        <v>0</v>
      </c>
      <c r="O12" s="494"/>
    </row>
    <row r="13" spans="2:15" ht="15" customHeight="1" thickBot="1">
      <c r="B13" s="65" t="s">
        <v>63</v>
      </c>
      <c r="C13" s="66" t="s">
        <v>34</v>
      </c>
      <c r="D13" s="68">
        <v>10000</v>
      </c>
      <c r="E13" s="105"/>
      <c r="G13" s="562"/>
      <c r="H13" s="562"/>
      <c r="I13" s="562"/>
      <c r="J13" s="562"/>
      <c r="L13" s="572"/>
      <c r="M13" s="573"/>
      <c r="N13" s="493"/>
      <c r="O13" s="495"/>
    </row>
    <row r="14" spans="2:15" ht="15" customHeight="1" thickBot="1">
      <c r="B14" s="272" t="s">
        <v>470</v>
      </c>
      <c r="C14" s="80" t="s">
        <v>34</v>
      </c>
      <c r="D14" s="74">
        <v>4150</v>
      </c>
      <c r="E14" s="169"/>
      <c r="G14" s="559" t="s">
        <v>324</v>
      </c>
      <c r="H14" s="560"/>
      <c r="I14" s="560"/>
      <c r="J14" s="561"/>
      <c r="L14" s="502" t="s">
        <v>175</v>
      </c>
      <c r="M14" s="496" t="s">
        <v>457</v>
      </c>
      <c r="N14" s="497"/>
      <c r="O14" s="498"/>
    </row>
    <row r="15" spans="2:15" ht="15" customHeight="1" thickTop="1" thickBot="1">
      <c r="B15" s="172" t="s">
        <v>259</v>
      </c>
      <c r="C15" s="173"/>
      <c r="D15" s="86">
        <f>SUM(D13:D14)</f>
        <v>14150</v>
      </c>
      <c r="E15" s="96">
        <f>SUM(E13:E14)</f>
        <v>0</v>
      </c>
      <c r="G15" s="117" t="s">
        <v>189</v>
      </c>
      <c r="H15" s="223" t="s">
        <v>143</v>
      </c>
      <c r="I15" s="82">
        <v>960</v>
      </c>
      <c r="J15" s="105"/>
      <c r="L15" s="503"/>
      <c r="M15" s="499"/>
      <c r="N15" s="500"/>
      <c r="O15" s="501"/>
    </row>
    <row r="16" spans="2:15" ht="15" customHeight="1" thickBot="1">
      <c r="B16" s="566"/>
      <c r="C16" s="566"/>
      <c r="D16" s="566"/>
      <c r="E16" s="566"/>
      <c r="G16" s="117" t="s">
        <v>189</v>
      </c>
      <c r="H16" s="83" t="s">
        <v>300</v>
      </c>
      <c r="I16" s="82">
        <v>5230</v>
      </c>
      <c r="J16" s="105"/>
      <c r="L16" s="502" t="s">
        <v>176</v>
      </c>
      <c r="M16" s="504"/>
      <c r="N16" s="505"/>
      <c r="O16" s="385"/>
    </row>
    <row r="17" spans="2:15" ht="15" customHeight="1" thickBot="1">
      <c r="B17" s="556" t="s">
        <v>373</v>
      </c>
      <c r="C17" s="557"/>
      <c r="D17" s="557"/>
      <c r="E17" s="558"/>
      <c r="G17" s="117" t="s">
        <v>190</v>
      </c>
      <c r="H17" s="223" t="s">
        <v>312</v>
      </c>
      <c r="I17" s="82">
        <v>1950</v>
      </c>
      <c r="J17" s="105"/>
      <c r="L17" s="503"/>
      <c r="M17" s="506"/>
      <c r="N17" s="507"/>
      <c r="O17" s="386" t="s">
        <v>459</v>
      </c>
    </row>
    <row r="18" spans="2:15" ht="15" customHeight="1">
      <c r="B18" s="185" t="s">
        <v>334</v>
      </c>
      <c r="C18" s="401" t="s">
        <v>438</v>
      </c>
      <c r="D18" s="401"/>
      <c r="E18" s="408"/>
      <c r="G18" s="142" t="s">
        <v>222</v>
      </c>
      <c r="H18" s="171" t="s">
        <v>300</v>
      </c>
      <c r="I18" s="158">
        <v>1650</v>
      </c>
      <c r="J18" s="105"/>
      <c r="L18" s="502" t="s">
        <v>454</v>
      </c>
      <c r="M18" s="509"/>
      <c r="N18" s="510"/>
      <c r="O18" s="511"/>
    </row>
    <row r="19" spans="2:15" ht="15" customHeight="1" thickBot="1">
      <c r="B19" s="65" t="s">
        <v>57</v>
      </c>
      <c r="C19" s="83" t="s">
        <v>312</v>
      </c>
      <c r="D19" s="82">
        <v>6750</v>
      </c>
      <c r="E19" s="105"/>
      <c r="G19" s="117" t="s">
        <v>223</v>
      </c>
      <c r="H19" s="171" t="s">
        <v>300</v>
      </c>
      <c r="I19" s="82">
        <v>1350</v>
      </c>
      <c r="J19" s="105"/>
      <c r="L19" s="508"/>
      <c r="M19" s="512"/>
      <c r="N19" s="513"/>
      <c r="O19" s="514"/>
    </row>
    <row r="20" spans="2:15" ht="15" customHeight="1" thickTop="1" thickBot="1">
      <c r="B20" s="231" t="s">
        <v>484</v>
      </c>
      <c r="C20" s="92" t="s">
        <v>34</v>
      </c>
      <c r="D20" s="143">
        <v>230</v>
      </c>
      <c r="E20" s="182"/>
      <c r="G20" s="117" t="s">
        <v>224</v>
      </c>
      <c r="H20" s="66" t="s">
        <v>56</v>
      </c>
      <c r="I20" s="82">
        <v>890</v>
      </c>
      <c r="J20" s="105"/>
    </row>
    <row r="21" spans="2:15" ht="15" customHeight="1" thickBot="1">
      <c r="B21" s="427" t="s">
        <v>485</v>
      </c>
      <c r="C21" s="224" t="s">
        <v>312</v>
      </c>
      <c r="D21" s="107">
        <v>120</v>
      </c>
      <c r="E21" s="169"/>
      <c r="G21" s="259" t="s">
        <v>225</v>
      </c>
      <c r="H21" s="80" t="s">
        <v>34</v>
      </c>
      <c r="I21" s="143">
        <v>2030</v>
      </c>
      <c r="J21" s="182"/>
      <c r="L21" s="28" t="s">
        <v>135</v>
      </c>
      <c r="M21" s="29" t="s">
        <v>14</v>
      </c>
      <c r="N21" s="29" t="s">
        <v>15</v>
      </c>
      <c r="O21" s="30" t="s">
        <v>296</v>
      </c>
    </row>
    <row r="22" spans="2:15" ht="15" customHeight="1" thickTop="1" thickBot="1">
      <c r="B22" s="256" t="s">
        <v>259</v>
      </c>
      <c r="C22" s="247"/>
      <c r="D22" s="86">
        <f>SUM(D19:D21)</f>
        <v>7100</v>
      </c>
      <c r="E22" s="96">
        <f>SUM(E19:E21)</f>
        <v>0</v>
      </c>
      <c r="G22" s="172" t="s">
        <v>259</v>
      </c>
      <c r="H22" s="173"/>
      <c r="I22" s="360">
        <f>SUM(I15:I21)</f>
        <v>14060</v>
      </c>
      <c r="J22" s="361">
        <f>SUM(J15:J21)</f>
        <v>0</v>
      </c>
      <c r="L22" s="556" t="s">
        <v>240</v>
      </c>
      <c r="M22" s="557"/>
      <c r="N22" s="557"/>
      <c r="O22" s="558"/>
    </row>
    <row r="23" spans="2:15" ht="15" customHeight="1" thickBot="1">
      <c r="B23" s="258"/>
      <c r="C23" s="244"/>
      <c r="D23" s="246"/>
      <c r="E23" s="246"/>
      <c r="G23" s="258"/>
      <c r="H23" s="244"/>
      <c r="I23" s="246"/>
      <c r="J23" s="246"/>
      <c r="L23" s="65" t="s">
        <v>59</v>
      </c>
      <c r="M23" s="66" t="s">
        <v>34</v>
      </c>
      <c r="N23" s="82">
        <v>1420</v>
      </c>
      <c r="O23" s="105"/>
    </row>
    <row r="24" spans="2:15" ht="15" customHeight="1">
      <c r="B24" s="556" t="s">
        <v>328</v>
      </c>
      <c r="C24" s="557"/>
      <c r="D24" s="557"/>
      <c r="E24" s="558"/>
      <c r="G24" s="556" t="s">
        <v>327</v>
      </c>
      <c r="H24" s="557"/>
      <c r="I24" s="557"/>
      <c r="J24" s="558"/>
      <c r="L24" s="65" t="s">
        <v>60</v>
      </c>
      <c r="M24" s="66" t="s">
        <v>34</v>
      </c>
      <c r="N24" s="68">
        <v>50</v>
      </c>
      <c r="O24" s="105"/>
    </row>
    <row r="25" spans="2:15" ht="15" customHeight="1">
      <c r="B25" s="65" t="s">
        <v>52</v>
      </c>
      <c r="C25" s="171" t="s">
        <v>300</v>
      </c>
      <c r="D25" s="82">
        <v>3030</v>
      </c>
      <c r="E25" s="105"/>
      <c r="G25" s="65" t="s">
        <v>49</v>
      </c>
      <c r="H25" s="66" t="s">
        <v>34</v>
      </c>
      <c r="I25" s="82">
        <v>6050</v>
      </c>
      <c r="J25" s="105"/>
      <c r="L25" s="65" t="s">
        <v>61</v>
      </c>
      <c r="M25" s="66" t="s">
        <v>34</v>
      </c>
      <c r="N25" s="82">
        <v>130</v>
      </c>
      <c r="O25" s="105"/>
    </row>
    <row r="26" spans="2:15" ht="15" customHeight="1">
      <c r="B26" s="65" t="s">
        <v>52</v>
      </c>
      <c r="C26" s="66" t="s">
        <v>143</v>
      </c>
      <c r="D26" s="68">
        <v>640</v>
      </c>
      <c r="E26" s="105"/>
      <c r="G26" s="65" t="s">
        <v>50</v>
      </c>
      <c r="H26" s="66" t="s">
        <v>34</v>
      </c>
      <c r="I26" s="82">
        <v>1950</v>
      </c>
      <c r="J26" s="105"/>
      <c r="L26" s="65" t="s">
        <v>62</v>
      </c>
      <c r="M26" s="66" t="s">
        <v>34</v>
      </c>
      <c r="N26" s="82">
        <v>230</v>
      </c>
      <c r="O26" s="105"/>
    </row>
    <row r="27" spans="2:15" ht="15" customHeight="1" thickBot="1">
      <c r="B27" s="65" t="s">
        <v>54</v>
      </c>
      <c r="C27" s="171" t="s">
        <v>300</v>
      </c>
      <c r="D27" s="82">
        <v>1540</v>
      </c>
      <c r="E27" s="105"/>
      <c r="G27" s="79" t="s">
        <v>51</v>
      </c>
      <c r="H27" s="80" t="s">
        <v>34</v>
      </c>
      <c r="I27" s="143">
        <v>300</v>
      </c>
      <c r="J27" s="182"/>
      <c r="L27" s="65" t="s">
        <v>64</v>
      </c>
      <c r="M27" s="66" t="s">
        <v>34</v>
      </c>
      <c r="N27" s="82">
        <v>520</v>
      </c>
      <c r="O27" s="105"/>
    </row>
    <row r="28" spans="2:15" ht="15" customHeight="1" thickTop="1" thickBot="1">
      <c r="B28" s="79" t="s">
        <v>55</v>
      </c>
      <c r="C28" s="80" t="s">
        <v>34</v>
      </c>
      <c r="D28" s="107">
        <v>850</v>
      </c>
      <c r="E28" s="105"/>
      <c r="G28" s="172" t="s">
        <v>259</v>
      </c>
      <c r="H28" s="173"/>
      <c r="I28" s="114">
        <f>SUM(I25:I27)</f>
        <v>8300</v>
      </c>
      <c r="J28" s="170">
        <f>SUM(J25:J27)</f>
        <v>0</v>
      </c>
      <c r="L28" s="231" t="s">
        <v>478</v>
      </c>
      <c r="M28" s="92" t="s">
        <v>34</v>
      </c>
      <c r="N28" s="143">
        <v>60</v>
      </c>
      <c r="O28" s="182"/>
    </row>
    <row r="29" spans="2:15" ht="15" customHeight="1" thickTop="1" thickBot="1">
      <c r="B29" s="256" t="s">
        <v>259</v>
      </c>
      <c r="C29" s="247"/>
      <c r="D29" s="86">
        <f>SUM(D25:D28)</f>
        <v>6060</v>
      </c>
      <c r="E29" s="181">
        <f>SUM(E25:E28)</f>
        <v>0</v>
      </c>
      <c r="L29" s="231" t="s">
        <v>482</v>
      </c>
      <c r="M29" s="92" t="s">
        <v>34</v>
      </c>
      <c r="N29" s="143">
        <v>70</v>
      </c>
      <c r="O29" s="182"/>
    </row>
    <row r="30" spans="2:15" ht="15" customHeight="1" thickTop="1" thickBot="1">
      <c r="B30" s="124"/>
      <c r="C30" s="124"/>
      <c r="D30" s="126"/>
      <c r="E30" s="126"/>
      <c r="G30" s="559" t="s">
        <v>476</v>
      </c>
      <c r="H30" s="560"/>
      <c r="I30" s="560"/>
      <c r="J30" s="561"/>
      <c r="L30" s="358" t="s">
        <v>259</v>
      </c>
      <c r="M30" s="359"/>
      <c r="N30" s="123">
        <f>SUM(N23:N29)</f>
        <v>2480</v>
      </c>
      <c r="O30" s="181">
        <f>SUM(O23:O29)</f>
        <v>0</v>
      </c>
    </row>
    <row r="31" spans="2:15" ht="15" customHeight="1">
      <c r="B31" s="556" t="s">
        <v>322</v>
      </c>
      <c r="C31" s="557"/>
      <c r="D31" s="557"/>
      <c r="E31" s="558"/>
      <c r="G31" s="117" t="s">
        <v>274</v>
      </c>
      <c r="H31" s="66" t="s">
        <v>34</v>
      </c>
      <c r="I31" s="82">
        <v>1650</v>
      </c>
      <c r="J31" s="105"/>
      <c r="L31" s="35"/>
      <c r="M31" s="33"/>
      <c r="N31" s="48"/>
      <c r="O31" s="48"/>
    </row>
    <row r="32" spans="2:15" ht="15" customHeight="1">
      <c r="B32" s="218" t="s">
        <v>489</v>
      </c>
      <c r="C32" s="208" t="s">
        <v>300</v>
      </c>
      <c r="D32" s="206">
        <v>5030</v>
      </c>
      <c r="E32" s="105"/>
      <c r="G32" s="117" t="s">
        <v>275</v>
      </c>
      <c r="H32" s="401" t="s">
        <v>477</v>
      </c>
      <c r="I32" s="401"/>
      <c r="J32" s="408"/>
      <c r="L32" s="35"/>
      <c r="M32" s="33"/>
      <c r="N32" s="20"/>
      <c r="O32" s="20"/>
    </row>
    <row r="33" spans="2:15" ht="15" customHeight="1">
      <c r="B33" s="185" t="s">
        <v>318</v>
      </c>
      <c r="C33" s="405" t="s">
        <v>490</v>
      </c>
      <c r="D33" s="406"/>
      <c r="E33" s="407"/>
      <c r="G33" s="65" t="s">
        <v>273</v>
      </c>
      <c r="H33" s="401" t="s">
        <v>437</v>
      </c>
      <c r="I33" s="401"/>
      <c r="J33" s="408"/>
      <c r="L33" s="35"/>
      <c r="M33" s="33"/>
      <c r="N33" s="20"/>
      <c r="O33" s="20"/>
    </row>
    <row r="34" spans="2:15" ht="15" customHeight="1">
      <c r="B34" s="218" t="s">
        <v>351</v>
      </c>
      <c r="C34" s="208" t="s">
        <v>147</v>
      </c>
      <c r="D34" s="206">
        <v>700</v>
      </c>
      <c r="E34" s="105"/>
      <c r="G34" s="117" t="s">
        <v>276</v>
      </c>
      <c r="H34" s="401" t="s">
        <v>578</v>
      </c>
      <c r="I34" s="401"/>
      <c r="J34" s="408"/>
      <c r="L34" s="35"/>
      <c r="M34" s="33"/>
      <c r="N34" s="20"/>
      <c r="O34" s="20"/>
    </row>
    <row r="35" spans="2:15" ht="15" customHeight="1">
      <c r="B35" s="65" t="s">
        <v>46</v>
      </c>
      <c r="C35" s="66" t="s">
        <v>34</v>
      </c>
      <c r="D35" s="68">
        <v>2130</v>
      </c>
      <c r="E35" s="105"/>
      <c r="G35" s="187" t="s">
        <v>579</v>
      </c>
      <c r="H35" s="66" t="s">
        <v>34</v>
      </c>
      <c r="I35" s="82">
        <v>1100</v>
      </c>
      <c r="J35" s="105"/>
      <c r="L35" s="35"/>
      <c r="M35" s="33"/>
      <c r="N35" s="20"/>
      <c r="O35" s="20"/>
    </row>
    <row r="36" spans="2:15" ht="15" customHeight="1" thickBot="1">
      <c r="B36" s="354"/>
      <c r="C36" s="355"/>
      <c r="D36" s="356"/>
      <c r="E36" s="357"/>
      <c r="G36" s="79" t="s">
        <v>53</v>
      </c>
      <c r="H36" s="92" t="s">
        <v>34</v>
      </c>
      <c r="I36" s="143">
        <v>1070</v>
      </c>
      <c r="J36" s="182"/>
      <c r="L36" s="538"/>
      <c r="M36" s="538"/>
      <c r="N36" s="126"/>
      <c r="O36" s="126"/>
    </row>
    <row r="37" spans="2:15" ht="15" customHeight="1" thickTop="1" thickBot="1">
      <c r="B37" s="358" t="s">
        <v>259</v>
      </c>
      <c r="C37" s="359"/>
      <c r="D37" s="129">
        <f>SUM(D32:D36)</f>
        <v>7860</v>
      </c>
      <c r="E37" s="115">
        <f>SUM(E32:E36)</f>
        <v>0</v>
      </c>
      <c r="G37" s="172" t="s">
        <v>259</v>
      </c>
      <c r="H37" s="359"/>
      <c r="I37" s="123">
        <f>SUM(I31:I36)</f>
        <v>3820</v>
      </c>
      <c r="J37" s="181">
        <f>SUM(J31:J36)</f>
        <v>0</v>
      </c>
      <c r="L37" s="35"/>
      <c r="M37" s="33"/>
      <c r="N37" s="48"/>
      <c r="O37" s="48"/>
    </row>
    <row r="38" spans="2:15" ht="15" customHeight="1">
      <c r="B38" s="35"/>
      <c r="C38" s="33"/>
      <c r="D38" s="20"/>
      <c r="E38" s="20"/>
      <c r="G38" s="35"/>
      <c r="H38" s="33"/>
      <c r="I38" s="20"/>
      <c r="J38" s="20"/>
      <c r="L38" s="35"/>
      <c r="M38" s="33"/>
      <c r="N38" s="48"/>
      <c r="O38" s="48"/>
    </row>
    <row r="39" spans="2:15" ht="15" customHeight="1">
      <c r="B39" s="375"/>
      <c r="C39" s="375"/>
      <c r="D39" s="375"/>
      <c r="E39" s="375"/>
      <c r="F39" s="375"/>
      <c r="G39" s="375"/>
      <c r="H39" s="375"/>
      <c r="I39" s="375"/>
      <c r="J39" s="375"/>
      <c r="K39" s="375"/>
      <c r="L39" s="538"/>
      <c r="M39" s="538"/>
      <c r="N39" s="51"/>
      <c r="O39" s="51"/>
    </row>
    <row r="40" spans="2:15" ht="15" customHeight="1">
      <c r="B40" s="35"/>
      <c r="C40" s="138"/>
      <c r="D40" s="38"/>
      <c r="L40" s="538"/>
      <c r="M40" s="538"/>
      <c r="N40" s="126"/>
      <c r="O40" s="38"/>
    </row>
    <row r="41" spans="2:15" ht="15" customHeight="1">
      <c r="B41" s="552" t="s">
        <v>448</v>
      </c>
      <c r="C41" s="552"/>
      <c r="D41" s="552"/>
      <c r="E41" s="552"/>
      <c r="F41" s="552"/>
      <c r="G41" s="552"/>
      <c r="H41" s="552"/>
      <c r="I41" s="552"/>
      <c r="J41" s="552"/>
      <c r="K41" s="552"/>
      <c r="L41" s="552"/>
      <c r="M41" s="552"/>
      <c r="N41" s="552"/>
      <c r="O41" s="552"/>
    </row>
    <row r="42" spans="2:15">
      <c r="B42" s="565"/>
      <c r="C42" s="565"/>
      <c r="D42" s="51"/>
      <c r="E42" s="51"/>
      <c r="L42" s="375"/>
      <c r="M42" s="375"/>
      <c r="N42" s="375"/>
      <c r="O42" s="375"/>
    </row>
    <row r="43" spans="2:15">
      <c r="B43" s="565"/>
      <c r="C43" s="565"/>
      <c r="D43" s="565"/>
      <c r="E43" s="565"/>
    </row>
    <row r="44" spans="2:15">
      <c r="B44" s="565"/>
      <c r="C44" s="565"/>
      <c r="D44" s="565"/>
      <c r="E44" s="565"/>
    </row>
    <row r="45" spans="2:15">
      <c r="B45" s="34"/>
      <c r="C45" s="33"/>
      <c r="D45" s="36"/>
      <c r="E45" s="38"/>
    </row>
    <row r="46" spans="2:15">
      <c r="B46" s="34"/>
      <c r="C46" s="33"/>
      <c r="D46" s="36"/>
      <c r="E46" s="38"/>
    </row>
    <row r="47" spans="2:15">
      <c r="B47" s="34"/>
      <c r="C47" s="33"/>
      <c r="D47" s="36"/>
      <c r="E47" s="38"/>
    </row>
    <row r="48" spans="2:15">
      <c r="B48" s="34"/>
      <c r="C48" s="33"/>
      <c r="D48" s="36"/>
      <c r="E48" s="38"/>
    </row>
    <row r="49" spans="2:5">
      <c r="B49" s="34"/>
      <c r="C49" s="33"/>
      <c r="D49" s="36"/>
      <c r="E49" s="38"/>
    </row>
    <row r="50" spans="2:5">
      <c r="B50" s="34"/>
      <c r="C50" s="33"/>
      <c r="D50" s="36"/>
      <c r="E50" s="38"/>
    </row>
    <row r="51" spans="2:5">
      <c r="B51" s="34"/>
      <c r="C51" s="33"/>
      <c r="D51" s="36"/>
      <c r="E51" s="38"/>
    </row>
    <row r="52" spans="2:5">
      <c r="B52" s="138"/>
      <c r="C52" s="33"/>
      <c r="D52" s="36"/>
      <c r="E52" s="38"/>
    </row>
    <row r="53" spans="2:5">
      <c r="B53" s="565"/>
      <c r="C53" s="565"/>
      <c r="D53" s="153"/>
      <c r="E53" s="149"/>
    </row>
    <row r="54" spans="2:5">
      <c r="B54" s="538"/>
      <c r="C54" s="538"/>
      <c r="D54" s="538"/>
      <c r="E54" s="538"/>
    </row>
    <row r="55" spans="2:5">
      <c r="B55" s="538"/>
      <c r="C55" s="538"/>
      <c r="D55" s="538"/>
      <c r="E55" s="538"/>
    </row>
    <row r="56" spans="2:5">
      <c r="B56" s="35"/>
      <c r="C56" s="33"/>
      <c r="D56" s="38"/>
      <c r="E56" s="38"/>
    </row>
    <row r="57" spans="2:5">
      <c r="B57" s="33"/>
      <c r="C57" s="33"/>
      <c r="D57" s="38"/>
      <c r="E57"/>
    </row>
    <row r="58" spans="2:5">
      <c r="B58" s="50"/>
      <c r="C58" s="159"/>
      <c r="D58" s="126"/>
      <c r="E58" s="52"/>
    </row>
  </sheetData>
  <mergeCells count="39">
    <mergeCell ref="B4:E4"/>
    <mergeCell ref="G4:J4"/>
    <mergeCell ref="N3:O3"/>
    <mergeCell ref="L4:M4"/>
    <mergeCell ref="L14:L15"/>
    <mergeCell ref="M7:O8"/>
    <mergeCell ref="L9:L10"/>
    <mergeCell ref="L5:N6"/>
    <mergeCell ref="L12:M13"/>
    <mergeCell ref="N12:O13"/>
    <mergeCell ref="L11:M11"/>
    <mergeCell ref="N11:O11"/>
    <mergeCell ref="B55:E55"/>
    <mergeCell ref="L36:M36"/>
    <mergeCell ref="G13:J13"/>
    <mergeCell ref="G12:H12"/>
    <mergeCell ref="G30:J30"/>
    <mergeCell ref="G24:J24"/>
    <mergeCell ref="B42:C42"/>
    <mergeCell ref="B43:E43"/>
    <mergeCell ref="B44:E44"/>
    <mergeCell ref="B53:C53"/>
    <mergeCell ref="B54:E54"/>
    <mergeCell ref="L40:M40"/>
    <mergeCell ref="L22:O22"/>
    <mergeCell ref="B16:E16"/>
    <mergeCell ref="B24:E24"/>
    <mergeCell ref="B17:E17"/>
    <mergeCell ref="L39:M39"/>
    <mergeCell ref="B31:E31"/>
    <mergeCell ref="B12:E12"/>
    <mergeCell ref="M9:O10"/>
    <mergeCell ref="B41:O41"/>
    <mergeCell ref="G14:J14"/>
    <mergeCell ref="L18:L19"/>
    <mergeCell ref="M18:O19"/>
    <mergeCell ref="M14:O15"/>
    <mergeCell ref="L16:L17"/>
    <mergeCell ref="M16:N17"/>
  </mergeCells>
  <phoneticPr fontId="25"/>
  <conditionalFormatting sqref="E5:E6 E8:E9 E25:E28">
    <cfRule type="cellIs" dxfId="19" priority="11" operator="greaterThan">
      <formula>D5</formula>
    </cfRule>
  </conditionalFormatting>
  <conditionalFormatting sqref="E13">
    <cfRule type="cellIs" dxfId="18" priority="10" operator="greaterThan">
      <formula>D13</formula>
    </cfRule>
  </conditionalFormatting>
  <conditionalFormatting sqref="E18:E21">
    <cfRule type="cellIs" dxfId="17" priority="9" operator="greaterThan">
      <formula>D18</formula>
    </cfRule>
  </conditionalFormatting>
  <conditionalFormatting sqref="E32:E35">
    <cfRule type="cellIs" dxfId="16" priority="1" operator="greaterThan">
      <formula>D32</formula>
    </cfRule>
  </conditionalFormatting>
  <conditionalFormatting sqref="J5:J6">
    <cfRule type="cellIs" dxfId="15" priority="3" operator="greaterThan">
      <formula>I5</formula>
    </cfRule>
  </conditionalFormatting>
  <conditionalFormatting sqref="J9:J10 J15:J21 O23:O29 J25:J27 J31 J35:J36">
    <cfRule type="cellIs" dxfId="14" priority="2" operator="greaterThan">
      <formula>I9</formula>
    </cfRule>
  </conditionalFormatting>
  <printOptions horizontalCentered="1" verticalCentered="1" gridLinesSet="0"/>
  <pageMargins left="0" right="0" top="0.59055118110236227" bottom="0" header="0.39370078740157483" footer="0.39370078740157483"/>
  <pageSetup paperSize="9" orientation="landscape" verticalDpi="400" r:id="rId1"/>
  <headerFooter alignWithMargins="0">
    <oddHeader xml:space="preserve">&amp;L&amp;8    &amp;9 株式会社 速報社　　　　FAX　 0258-29-6358&amp;8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41"/>
  <sheetViews>
    <sheetView showGridLines="0" showZeros="0" zoomScaleNormal="100" workbookViewId="0">
      <selection activeCell="L3" sqref="L3"/>
    </sheetView>
  </sheetViews>
  <sheetFormatPr defaultRowHeight="15" customHeight="1"/>
  <cols>
    <col min="1" max="1" width="2.5" style="27" customWidth="1"/>
    <col min="2" max="2" width="13.625" style="27" customWidth="1"/>
    <col min="3" max="3" width="7.625" style="27" customWidth="1"/>
    <col min="4" max="5" width="9.625" style="27" customWidth="1"/>
    <col min="6" max="6" width="2.625" style="27" customWidth="1"/>
    <col min="7" max="7" width="13.625" style="27" customWidth="1"/>
    <col min="8" max="8" width="7.625" style="27" customWidth="1"/>
    <col min="9" max="10" width="9.625" style="27" customWidth="1"/>
    <col min="11" max="11" width="2.625" style="27" customWidth="1"/>
    <col min="12" max="12" width="13.625" style="27" customWidth="1"/>
    <col min="13" max="13" width="7.625" style="27" customWidth="1"/>
    <col min="14" max="15" width="9.625" style="27" customWidth="1"/>
    <col min="16" max="16384" width="9" style="27"/>
  </cols>
  <sheetData>
    <row r="1" spans="2:15" s="18" customFormat="1" ht="15" customHeight="1">
      <c r="E1" s="373"/>
      <c r="J1"/>
      <c r="K1"/>
      <c r="L1"/>
      <c r="M1"/>
    </row>
    <row r="2" spans="2:15" s="18" customFormat="1" ht="15" customHeight="1" thickBot="1">
      <c r="B2" s="252"/>
      <c r="E2" s="373"/>
      <c r="J2"/>
      <c r="K2"/>
      <c r="L2"/>
      <c r="M2"/>
    </row>
    <row r="3" spans="2:15" ht="15" customHeight="1" thickTop="1" thickBot="1">
      <c r="B3" s="28" t="s">
        <v>135</v>
      </c>
      <c r="C3" s="29" t="s">
        <v>14</v>
      </c>
      <c r="D3" s="29" t="s">
        <v>15</v>
      </c>
      <c r="E3" s="30" t="s">
        <v>296</v>
      </c>
      <c r="G3" s="28" t="s">
        <v>135</v>
      </c>
      <c r="H3" s="29" t="s">
        <v>14</v>
      </c>
      <c r="I3" s="29" t="s">
        <v>15</v>
      </c>
      <c r="J3" s="30" t="s">
        <v>296</v>
      </c>
      <c r="L3" s="378" t="s">
        <v>591</v>
      </c>
      <c r="M3" s="379"/>
      <c r="N3" s="518" t="s">
        <v>140</v>
      </c>
      <c r="O3" s="519"/>
    </row>
    <row r="4" spans="2:15" s="18" customFormat="1" ht="15" customHeight="1">
      <c r="B4" s="579" t="s">
        <v>329</v>
      </c>
      <c r="C4" s="580"/>
      <c r="D4" s="580"/>
      <c r="E4" s="581"/>
      <c r="F4" s="27"/>
      <c r="G4" s="65" t="s">
        <v>81</v>
      </c>
      <c r="H4" s="66" t="s">
        <v>17</v>
      </c>
      <c r="I4" s="82">
        <v>100</v>
      </c>
      <c r="J4" s="105"/>
      <c r="K4" s="27"/>
      <c r="L4" s="520" t="s">
        <v>16</v>
      </c>
      <c r="M4" s="521"/>
      <c r="N4" s="31"/>
      <c r="O4" s="380"/>
    </row>
    <row r="5" spans="2:15" ht="15" customHeight="1">
      <c r="B5" s="117" t="s">
        <v>226</v>
      </c>
      <c r="C5" s="66" t="s">
        <v>144</v>
      </c>
      <c r="D5" s="68">
        <v>590</v>
      </c>
      <c r="E5" s="105"/>
      <c r="G5" s="65" t="s">
        <v>81</v>
      </c>
      <c r="H5" s="468" t="s">
        <v>583</v>
      </c>
      <c r="I5" s="406"/>
      <c r="J5" s="407"/>
      <c r="L5" s="526"/>
      <c r="M5" s="527"/>
      <c r="N5" s="527"/>
      <c r="O5" s="381" t="s">
        <v>357</v>
      </c>
    </row>
    <row r="6" spans="2:15" ht="15" customHeight="1" thickBot="1">
      <c r="B6" s="236" t="s">
        <v>226</v>
      </c>
      <c r="C6" s="200" t="s">
        <v>56</v>
      </c>
      <c r="D6" s="206">
        <v>610</v>
      </c>
      <c r="E6" s="105"/>
      <c r="G6" s="65" t="s">
        <v>81</v>
      </c>
      <c r="H6" s="223" t="s">
        <v>428</v>
      </c>
      <c r="I6" s="82">
        <v>900</v>
      </c>
      <c r="J6" s="105"/>
      <c r="L6" s="528"/>
      <c r="M6" s="529"/>
      <c r="N6" s="529"/>
      <c r="O6" s="382"/>
    </row>
    <row r="7" spans="2:15" ht="15" customHeight="1">
      <c r="B7" s="191" t="s">
        <v>294</v>
      </c>
      <c r="C7" s="225" t="s">
        <v>301</v>
      </c>
      <c r="D7" s="454">
        <v>5650</v>
      </c>
      <c r="E7" s="422"/>
      <c r="F7" s="32"/>
      <c r="G7" s="65" t="s">
        <v>83</v>
      </c>
      <c r="H7" s="66" t="s">
        <v>34</v>
      </c>
      <c r="I7" s="82">
        <v>750</v>
      </c>
      <c r="J7" s="105"/>
      <c r="L7" s="383" t="s">
        <v>171</v>
      </c>
      <c r="M7" s="544"/>
      <c r="N7" s="544"/>
      <c r="O7" s="545"/>
    </row>
    <row r="8" spans="2:15" ht="15" customHeight="1" thickBot="1">
      <c r="B8" s="192" t="s">
        <v>435</v>
      </c>
      <c r="C8" s="78"/>
      <c r="D8" s="455"/>
      <c r="E8" s="413"/>
      <c r="F8" s="34"/>
      <c r="G8" s="65" t="s">
        <v>69</v>
      </c>
      <c r="H8" s="405" t="s">
        <v>469</v>
      </c>
      <c r="I8" s="406"/>
      <c r="J8" s="407"/>
      <c r="L8" s="384"/>
      <c r="M8" s="546"/>
      <c r="N8" s="546"/>
      <c r="O8" s="547"/>
    </row>
    <row r="9" spans="2:15" ht="15" customHeight="1">
      <c r="B9" s="185" t="s">
        <v>286</v>
      </c>
      <c r="C9" s="223" t="s">
        <v>301</v>
      </c>
      <c r="D9" s="68">
        <v>630</v>
      </c>
      <c r="E9" s="105"/>
      <c r="G9" s="65" t="s">
        <v>69</v>
      </c>
      <c r="H9" s="223" t="s">
        <v>312</v>
      </c>
      <c r="I9" s="82">
        <v>700</v>
      </c>
      <c r="J9" s="105"/>
      <c r="L9" s="520" t="s">
        <v>172</v>
      </c>
      <c r="M9" s="530"/>
      <c r="N9" s="531"/>
      <c r="O9" s="532"/>
    </row>
    <row r="10" spans="2:15" ht="15" customHeight="1" thickBot="1">
      <c r="B10" s="185" t="s">
        <v>287</v>
      </c>
      <c r="C10" s="66" t="s">
        <v>34</v>
      </c>
      <c r="D10" s="68">
        <v>3800</v>
      </c>
      <c r="E10" s="105"/>
      <c r="G10" s="245" t="s">
        <v>71</v>
      </c>
      <c r="H10" s="171" t="s">
        <v>306</v>
      </c>
      <c r="I10" s="158">
        <v>120</v>
      </c>
      <c r="J10" s="105"/>
      <c r="L10" s="548"/>
      <c r="M10" s="533"/>
      <c r="N10" s="534"/>
      <c r="O10" s="535"/>
    </row>
    <row r="11" spans="2:15" ht="15" customHeight="1">
      <c r="B11" s="185" t="s">
        <v>285</v>
      </c>
      <c r="C11" s="66" t="s">
        <v>34</v>
      </c>
      <c r="D11" s="68">
        <v>1040</v>
      </c>
      <c r="E11" s="105"/>
      <c r="G11" s="65" t="s">
        <v>71</v>
      </c>
      <c r="H11" s="66" t="s">
        <v>56</v>
      </c>
      <c r="I11" s="82">
        <v>120</v>
      </c>
      <c r="J11" s="105"/>
      <c r="L11" s="524" t="s">
        <v>173</v>
      </c>
      <c r="M11" s="525"/>
      <c r="N11" s="522" t="s">
        <v>174</v>
      </c>
      <c r="O11" s="523"/>
    </row>
    <row r="12" spans="2:15" ht="15" customHeight="1">
      <c r="B12" s="65" t="s">
        <v>237</v>
      </c>
      <c r="C12" s="66" t="s">
        <v>34</v>
      </c>
      <c r="D12" s="68">
        <v>3060</v>
      </c>
      <c r="E12" s="105"/>
      <c r="G12" s="65" t="s">
        <v>71</v>
      </c>
      <c r="H12" s="66" t="s">
        <v>162</v>
      </c>
      <c r="I12" s="82">
        <v>400</v>
      </c>
      <c r="J12" s="105"/>
      <c r="L12" s="490">
        <f>新潟市!L12</f>
        <v>0</v>
      </c>
      <c r="M12" s="491"/>
      <c r="N12" s="576">
        <f>E17+J17+J31+J39+O31+O39</f>
        <v>0</v>
      </c>
      <c r="O12" s="577"/>
    </row>
    <row r="13" spans="2:15" ht="15" customHeight="1" thickBot="1">
      <c r="B13" s="65" t="s">
        <v>238</v>
      </c>
      <c r="C13" s="66" t="s">
        <v>34</v>
      </c>
      <c r="D13" s="68">
        <v>3800</v>
      </c>
      <c r="E13" s="105"/>
      <c r="G13" s="65" t="s">
        <v>73</v>
      </c>
      <c r="H13" s="405" t="s">
        <v>447</v>
      </c>
      <c r="I13" s="406"/>
      <c r="J13" s="407"/>
      <c r="L13" s="492"/>
      <c r="M13" s="493"/>
      <c r="N13" s="573"/>
      <c r="O13" s="578"/>
    </row>
    <row r="14" spans="2:15" ht="15" customHeight="1">
      <c r="B14" s="65" t="s">
        <v>238</v>
      </c>
      <c r="C14" s="405" t="s">
        <v>486</v>
      </c>
      <c r="D14" s="406"/>
      <c r="E14" s="407"/>
      <c r="G14" s="65" t="s">
        <v>73</v>
      </c>
      <c r="H14" s="223" t="s">
        <v>312</v>
      </c>
      <c r="I14" s="82">
        <v>410</v>
      </c>
      <c r="J14" s="105"/>
      <c r="L14" s="502" t="s">
        <v>175</v>
      </c>
      <c r="M14" s="496" t="s">
        <v>457</v>
      </c>
      <c r="N14" s="497"/>
      <c r="O14" s="498"/>
    </row>
    <row r="15" spans="2:15" ht="15" customHeight="1" thickBot="1">
      <c r="B15" s="65" t="s">
        <v>239</v>
      </c>
      <c r="C15" s="66" t="s">
        <v>34</v>
      </c>
      <c r="D15" s="68">
        <v>670</v>
      </c>
      <c r="E15" s="105"/>
      <c r="G15" s="79" t="s">
        <v>77</v>
      </c>
      <c r="H15" s="80" t="s">
        <v>34</v>
      </c>
      <c r="I15" s="143">
        <v>90</v>
      </c>
      <c r="J15" s="182"/>
      <c r="L15" s="503"/>
      <c r="M15" s="499"/>
      <c r="N15" s="500"/>
      <c r="O15" s="501"/>
    </row>
    <row r="16" spans="2:15" ht="15" customHeight="1" thickTop="1" thickBot="1">
      <c r="B16" s="79" t="s">
        <v>67</v>
      </c>
      <c r="C16" s="80" t="s">
        <v>34</v>
      </c>
      <c r="D16" s="137">
        <v>1710</v>
      </c>
      <c r="E16" s="182"/>
      <c r="G16" s="85" t="s">
        <v>358</v>
      </c>
      <c r="H16" s="98"/>
      <c r="I16" s="114">
        <f>SUM(I4:I15)+SUM(D29:D39)</f>
        <v>7510</v>
      </c>
      <c r="J16" s="170">
        <f>SUM(E29:E39)+SUM(J4:J15)</f>
        <v>0</v>
      </c>
      <c r="L16" s="502" t="s">
        <v>176</v>
      </c>
      <c r="M16" s="504"/>
      <c r="N16" s="505"/>
      <c r="O16" s="385"/>
    </row>
    <row r="17" spans="2:17" ht="15" customHeight="1" thickTop="1" thickBot="1">
      <c r="B17" s="563" t="s">
        <v>259</v>
      </c>
      <c r="C17" s="564"/>
      <c r="D17" s="114">
        <f>SUM(D5:D16)</f>
        <v>21560</v>
      </c>
      <c r="E17" s="170">
        <f>SUM(E5:E16)</f>
        <v>0</v>
      </c>
      <c r="G17" s="574" t="s">
        <v>194</v>
      </c>
      <c r="H17" s="575"/>
      <c r="I17" s="248">
        <f>D26+I16</f>
        <v>10890</v>
      </c>
      <c r="J17" s="249">
        <f>J16+E26</f>
        <v>0</v>
      </c>
      <c r="L17" s="503"/>
      <c r="M17" s="506"/>
      <c r="N17" s="507"/>
      <c r="O17" s="386" t="s">
        <v>459</v>
      </c>
    </row>
    <row r="18" spans="2:17" ht="15" customHeight="1" thickBot="1">
      <c r="B18" s="35"/>
      <c r="C18" s="33"/>
      <c r="D18" s="38"/>
      <c r="E18" s="36"/>
      <c r="G18" s="521"/>
      <c r="H18" s="521"/>
      <c r="I18" s="250"/>
      <c r="J18" s="251"/>
      <c r="L18" s="502" t="s">
        <v>454</v>
      </c>
      <c r="M18" s="509"/>
      <c r="N18" s="510"/>
      <c r="O18" s="511"/>
    </row>
    <row r="19" spans="2:17" ht="15" customHeight="1" thickBot="1">
      <c r="B19" s="539" t="s">
        <v>330</v>
      </c>
      <c r="C19" s="540"/>
      <c r="D19" s="540"/>
      <c r="E19" s="541"/>
      <c r="G19" s="24" t="s">
        <v>204</v>
      </c>
      <c r="H19" s="40"/>
      <c r="I19" s="41">
        <f>新潟市!D19+新潟市!D39+新潟市!N28+下越１!D10+下越１!D15+下越１!D22+下越１!D29+下越１!D37+下越１!I12+下越１!I22+下越１!I28+下越１!I37+下越１!N30+下越２!D17+下越２!I17</f>
        <v>248540</v>
      </c>
      <c r="J19" s="23">
        <f>新潟市!E19+新潟市!E39+新潟市!O28+下越１!E10+下越１!E15+下越１!E22+下越１!E29+下越１!E37+下越１!J12+下越１!J22+下越１!J28+下越１!J37+下越１!O30+下越２!E17+下越２!J17</f>
        <v>0</v>
      </c>
      <c r="L19" s="508"/>
      <c r="M19" s="512"/>
      <c r="N19" s="513"/>
      <c r="O19" s="514"/>
    </row>
    <row r="20" spans="2:17" ht="15" customHeight="1" thickBot="1">
      <c r="B20" s="65" t="s">
        <v>66</v>
      </c>
      <c r="C20" s="66" t="s">
        <v>17</v>
      </c>
      <c r="D20" s="82">
        <v>600</v>
      </c>
      <c r="E20" s="105"/>
      <c r="G20" s="265"/>
      <c r="H20" s="265"/>
      <c r="I20" s="265"/>
      <c r="J20" s="265"/>
      <c r="K20" s="261"/>
      <c r="L20" s="582"/>
      <c r="M20" s="582"/>
      <c r="N20" s="582"/>
      <c r="O20" s="582"/>
    </row>
    <row r="21" spans="2:17" ht="15" customHeight="1">
      <c r="B21" s="65" t="s">
        <v>66</v>
      </c>
      <c r="C21" s="223" t="s">
        <v>143</v>
      </c>
      <c r="D21" s="82">
        <v>680</v>
      </c>
      <c r="E21" s="105"/>
      <c r="G21" s="35"/>
      <c r="H21" s="33"/>
      <c r="I21" s="36"/>
      <c r="J21" s="36"/>
      <c r="L21" s="263"/>
      <c r="M21" s="260"/>
      <c r="N21" s="264"/>
      <c r="O21" s="20"/>
    </row>
    <row r="22" spans="2:17" ht="15" customHeight="1" thickBot="1">
      <c r="B22" s="65" t="s">
        <v>66</v>
      </c>
      <c r="C22" s="223" t="s">
        <v>301</v>
      </c>
      <c r="D22" s="82">
        <v>1950</v>
      </c>
      <c r="E22" s="105"/>
      <c r="G22" s="124"/>
      <c r="H22" s="124"/>
      <c r="J22" s="35"/>
      <c r="K22" s="33"/>
      <c r="L22" s="20"/>
      <c r="M22" s="20"/>
    </row>
    <row r="23" spans="2:17" ht="15" customHeight="1" thickBot="1">
      <c r="B23" s="65" t="s">
        <v>66</v>
      </c>
      <c r="C23" s="405" t="s">
        <v>445</v>
      </c>
      <c r="D23" s="406"/>
      <c r="E23" s="407"/>
      <c r="G23" s="28" t="s">
        <v>135</v>
      </c>
      <c r="H23" s="29" t="s">
        <v>14</v>
      </c>
      <c r="I23" s="29" t="s">
        <v>15</v>
      </c>
      <c r="J23" s="30" t="s">
        <v>296</v>
      </c>
      <c r="L23" s="262" t="s">
        <v>335</v>
      </c>
      <c r="M23" s="29" t="s">
        <v>14</v>
      </c>
      <c r="N23" s="29" t="s">
        <v>15</v>
      </c>
      <c r="O23" s="30" t="s">
        <v>296</v>
      </c>
    </row>
    <row r="24" spans="2:17" ht="15" customHeight="1">
      <c r="B24" s="65" t="s">
        <v>68</v>
      </c>
      <c r="C24" s="223" t="s">
        <v>301</v>
      </c>
      <c r="D24" s="82">
        <v>150</v>
      </c>
      <c r="E24" s="105"/>
      <c r="G24" s="556" t="s">
        <v>374</v>
      </c>
      <c r="H24" s="557"/>
      <c r="I24" s="557"/>
      <c r="J24" s="558"/>
      <c r="L24" s="556" t="s">
        <v>333</v>
      </c>
      <c r="M24" s="557"/>
      <c r="N24" s="557"/>
      <c r="O24" s="558"/>
    </row>
    <row r="25" spans="2:17" ht="15" customHeight="1" thickBot="1">
      <c r="B25" s="79"/>
      <c r="C25" s="80"/>
      <c r="D25" s="107"/>
      <c r="E25" s="400"/>
      <c r="G25" s="65" t="s">
        <v>65</v>
      </c>
      <c r="H25" s="66" t="s">
        <v>56</v>
      </c>
      <c r="I25" s="68">
        <v>4900</v>
      </c>
      <c r="J25" s="105"/>
      <c r="L25" s="65" t="s">
        <v>75</v>
      </c>
      <c r="M25" s="66" t="s">
        <v>56</v>
      </c>
      <c r="N25" s="82">
        <v>1480</v>
      </c>
      <c r="O25" s="105"/>
    </row>
    <row r="26" spans="2:17" ht="15" customHeight="1" thickTop="1" thickBot="1">
      <c r="B26" s="85" t="s">
        <v>261</v>
      </c>
      <c r="C26" s="98"/>
      <c r="D26" s="89">
        <f>SUM(D20:D25)</f>
        <v>3380</v>
      </c>
      <c r="E26" s="147">
        <f>SUM(E20:E24)</f>
        <v>0</v>
      </c>
      <c r="G26" s="65" t="s">
        <v>319</v>
      </c>
      <c r="H26" s="148" t="s">
        <v>307</v>
      </c>
      <c r="I26" s="82">
        <v>8900</v>
      </c>
      <c r="J26" s="105"/>
      <c r="L26" s="65" t="s">
        <v>75</v>
      </c>
      <c r="M26" s="148" t="s">
        <v>307</v>
      </c>
      <c r="N26" s="82">
        <v>6450</v>
      </c>
      <c r="O26" s="105"/>
    </row>
    <row r="27" spans="2:17" ht="15" customHeight="1" thickBot="1">
      <c r="B27" s="255"/>
      <c r="C27" s="255"/>
      <c r="D27" s="255"/>
      <c r="E27" s="255"/>
      <c r="G27" s="185" t="s">
        <v>320</v>
      </c>
      <c r="H27" s="148" t="s">
        <v>307</v>
      </c>
      <c r="I27" s="82">
        <v>2100</v>
      </c>
      <c r="J27" s="105"/>
      <c r="L27" s="65"/>
      <c r="M27" s="223"/>
      <c r="N27" s="82"/>
      <c r="O27" s="105"/>
    </row>
    <row r="28" spans="2:17" ht="15" customHeight="1">
      <c r="B28" s="556" t="s">
        <v>331</v>
      </c>
      <c r="C28" s="557"/>
      <c r="D28" s="557"/>
      <c r="E28" s="558"/>
      <c r="G28" s="185" t="s">
        <v>137</v>
      </c>
      <c r="H28" s="405" t="s">
        <v>488</v>
      </c>
      <c r="I28" s="406"/>
      <c r="J28" s="407"/>
      <c r="L28" s="91"/>
      <c r="M28" s="92"/>
      <c r="N28" s="143"/>
      <c r="O28" s="105"/>
      <c r="Q28" s="252"/>
    </row>
    <row r="29" spans="2:17" ht="15" customHeight="1">
      <c r="B29" s="65" t="s">
        <v>72</v>
      </c>
      <c r="C29" s="148" t="s">
        <v>305</v>
      </c>
      <c r="D29" s="68">
        <v>220</v>
      </c>
      <c r="E29" s="105"/>
      <c r="G29" s="278"/>
      <c r="H29" s="148"/>
      <c r="I29" s="143"/>
      <c r="J29" s="105"/>
      <c r="L29" s="269"/>
      <c r="M29" s="270"/>
      <c r="N29" s="271"/>
      <c r="O29" s="105"/>
    </row>
    <row r="30" spans="2:17" ht="15" customHeight="1" thickBot="1">
      <c r="B30" s="65" t="s">
        <v>72</v>
      </c>
      <c r="C30" s="223" t="s">
        <v>302</v>
      </c>
      <c r="D30" s="82">
        <v>660</v>
      </c>
      <c r="E30" s="105"/>
      <c r="G30" s="79"/>
      <c r="H30" s="119"/>
      <c r="I30" s="143"/>
      <c r="J30" s="182"/>
      <c r="L30" s="188"/>
      <c r="M30" s="270"/>
      <c r="N30" s="271"/>
      <c r="O30" s="182"/>
    </row>
    <row r="31" spans="2:17" ht="15" customHeight="1" thickTop="1" thickBot="1">
      <c r="B31" s="65" t="s">
        <v>74</v>
      </c>
      <c r="C31" s="66" t="s">
        <v>17</v>
      </c>
      <c r="D31" s="82">
        <v>60</v>
      </c>
      <c r="E31" s="105"/>
      <c r="G31" s="172" t="s">
        <v>259</v>
      </c>
      <c r="H31" s="359"/>
      <c r="I31" s="123">
        <f>SUM(I25:I30)</f>
        <v>15900</v>
      </c>
      <c r="J31" s="181">
        <f>SUM(J25:J27)</f>
        <v>0</v>
      </c>
      <c r="L31" s="256" t="s">
        <v>259</v>
      </c>
      <c r="M31" s="254"/>
      <c r="N31" s="123">
        <f>SUM(N25:N27)</f>
        <v>7930</v>
      </c>
      <c r="O31" s="181">
        <f>SUM(O25:O27)</f>
        <v>0</v>
      </c>
    </row>
    <row r="32" spans="2:17" ht="15" customHeight="1" thickBot="1">
      <c r="B32" s="65" t="s">
        <v>74</v>
      </c>
      <c r="C32" s="83" t="s">
        <v>303</v>
      </c>
      <c r="D32" s="82">
        <v>660</v>
      </c>
      <c r="E32" s="105"/>
      <c r="G32" s="243"/>
      <c r="H32" s="243"/>
      <c r="I32" s="243"/>
      <c r="J32" s="243"/>
    </row>
    <row r="33" spans="2:15" ht="15" customHeight="1">
      <c r="B33" s="65" t="s">
        <v>76</v>
      </c>
      <c r="C33" s="405" t="s">
        <v>427</v>
      </c>
      <c r="D33" s="406"/>
      <c r="E33" s="407"/>
      <c r="G33" s="556" t="s">
        <v>375</v>
      </c>
      <c r="H33" s="557"/>
      <c r="I33" s="557"/>
      <c r="J33" s="558"/>
      <c r="L33" s="556" t="s">
        <v>332</v>
      </c>
      <c r="M33" s="557"/>
      <c r="N33" s="557"/>
      <c r="O33" s="558"/>
    </row>
    <row r="34" spans="2:15" ht="15" customHeight="1">
      <c r="B34" s="65" t="s">
        <v>78</v>
      </c>
      <c r="C34" s="405" t="s">
        <v>585</v>
      </c>
      <c r="D34" s="406"/>
      <c r="E34" s="407"/>
      <c r="G34" s="90" t="s">
        <v>82</v>
      </c>
      <c r="H34" s="66" t="s">
        <v>56</v>
      </c>
      <c r="I34" s="82">
        <v>3200</v>
      </c>
      <c r="J34" s="105"/>
      <c r="L34" s="350" t="s">
        <v>170</v>
      </c>
      <c r="M34" s="200" t="s">
        <v>34</v>
      </c>
      <c r="N34" s="201">
        <v>1800</v>
      </c>
      <c r="O34" s="105"/>
    </row>
    <row r="35" spans="2:15" ht="15" customHeight="1">
      <c r="B35" s="65" t="s">
        <v>78</v>
      </c>
      <c r="C35" s="223" t="s">
        <v>588</v>
      </c>
      <c r="D35" s="82">
        <v>800</v>
      </c>
      <c r="E35" s="105"/>
      <c r="G35" s="90" t="s">
        <v>82</v>
      </c>
      <c r="H35" s="148" t="s">
        <v>307</v>
      </c>
      <c r="I35" s="82">
        <v>5400</v>
      </c>
      <c r="J35" s="105"/>
      <c r="L35" s="235" t="s">
        <v>314</v>
      </c>
      <c r="M35" s="66" t="s">
        <v>34</v>
      </c>
      <c r="N35" s="82">
        <v>300</v>
      </c>
      <c r="O35" s="105"/>
    </row>
    <row r="36" spans="2:15" ht="15" customHeight="1">
      <c r="B36" s="185" t="s">
        <v>293</v>
      </c>
      <c r="C36" s="401" t="s">
        <v>423</v>
      </c>
      <c r="D36" s="404"/>
      <c r="E36" s="408"/>
      <c r="G36" s="277" t="s">
        <v>84</v>
      </c>
      <c r="H36" s="148" t="s">
        <v>307</v>
      </c>
      <c r="I36" s="82">
        <v>940</v>
      </c>
      <c r="J36" s="105"/>
      <c r="L36" s="97" t="s">
        <v>70</v>
      </c>
      <c r="M36" s="66" t="s">
        <v>34</v>
      </c>
      <c r="N36" s="82">
        <v>330</v>
      </c>
      <c r="O36" s="105"/>
    </row>
    <row r="37" spans="2:15" ht="15" customHeight="1">
      <c r="B37" s="185" t="s">
        <v>293</v>
      </c>
      <c r="C37" s="83" t="s">
        <v>300</v>
      </c>
      <c r="D37" s="82">
        <v>1250</v>
      </c>
      <c r="E37" s="105"/>
      <c r="G37" s="277"/>
      <c r="H37" s="83"/>
      <c r="I37" s="143"/>
      <c r="J37" s="105"/>
      <c r="L37" s="273" t="s">
        <v>350</v>
      </c>
      <c r="M37" s="92" t="s">
        <v>34</v>
      </c>
      <c r="N37" s="456">
        <v>1040</v>
      </c>
      <c r="O37" s="422"/>
    </row>
    <row r="38" spans="2:15" ht="15" customHeight="1" thickBot="1">
      <c r="B38" s="65" t="s">
        <v>79</v>
      </c>
      <c r="C38" s="66" t="s">
        <v>143</v>
      </c>
      <c r="D38" s="82">
        <v>270</v>
      </c>
      <c r="E38" s="105"/>
      <c r="G38" s="116"/>
      <c r="H38" s="224"/>
      <c r="I38" s="143"/>
      <c r="J38" s="182"/>
      <c r="L38" s="583" t="s">
        <v>356</v>
      </c>
      <c r="M38" s="584"/>
      <c r="N38" s="457"/>
      <c r="O38" s="423"/>
    </row>
    <row r="39" spans="2:15" ht="15" customHeight="1" thickTop="1" thickBot="1">
      <c r="B39" s="84" t="s">
        <v>80</v>
      </c>
      <c r="C39" s="471" t="s">
        <v>576</v>
      </c>
      <c r="D39" s="469"/>
      <c r="E39" s="470"/>
      <c r="G39" s="172" t="s">
        <v>259</v>
      </c>
      <c r="H39" s="173"/>
      <c r="I39" s="114">
        <f>SUM(I34:I38)</f>
        <v>9540</v>
      </c>
      <c r="J39" s="170">
        <f>SUM(J34:J38)</f>
        <v>0</v>
      </c>
      <c r="L39" s="253" t="s">
        <v>259</v>
      </c>
      <c r="M39" s="254"/>
      <c r="N39" s="114">
        <f>SUM(N34:N38)</f>
        <v>3470</v>
      </c>
      <c r="O39" s="170">
        <f>SUM(O34:O38)</f>
        <v>0</v>
      </c>
    </row>
    <row r="41" spans="2:15" ht="15" customHeight="1">
      <c r="B41" s="552" t="s">
        <v>448</v>
      </c>
      <c r="C41" s="553"/>
      <c r="D41" s="553"/>
      <c r="E41" s="553"/>
      <c r="F41" s="553"/>
      <c r="G41" s="553"/>
      <c r="H41" s="553"/>
      <c r="I41" s="553"/>
      <c r="J41" s="553"/>
      <c r="K41" s="553"/>
      <c r="L41" s="553"/>
      <c r="M41" s="553"/>
      <c r="N41" s="553"/>
      <c r="O41" s="553"/>
    </row>
  </sheetData>
  <customSheetViews>
    <customSheetView guid="{5C72CF21-BE65-11D5-936B-0000F497F8AE}" showGridLines="0" showRuler="0">
      <selection activeCell="D38" sqref="D38"/>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&amp;Cア・朝日新聞/マ・毎日新聞/ヨ・読売新聞/サ・産経新聞/新・新潟日報/経・日経新聞/合・全紙取扱店</oddFooter>
      </headerFooter>
    </customSheetView>
  </customSheetViews>
  <mergeCells count="29">
    <mergeCell ref="B41:O41"/>
    <mergeCell ref="L14:L15"/>
    <mergeCell ref="L18:L19"/>
    <mergeCell ref="M18:O19"/>
    <mergeCell ref="M14:O15"/>
    <mergeCell ref="G18:H18"/>
    <mergeCell ref="B17:C17"/>
    <mergeCell ref="L16:L17"/>
    <mergeCell ref="M16:N17"/>
    <mergeCell ref="B28:E28"/>
    <mergeCell ref="L33:O33"/>
    <mergeCell ref="B19:E19"/>
    <mergeCell ref="L20:O20"/>
    <mergeCell ref="L24:O24"/>
    <mergeCell ref="G24:J24"/>
    <mergeCell ref="L38:M38"/>
    <mergeCell ref="N3:O3"/>
    <mergeCell ref="L4:M4"/>
    <mergeCell ref="B4:E4"/>
    <mergeCell ref="L5:N6"/>
    <mergeCell ref="M7:O8"/>
    <mergeCell ref="L9:L10"/>
    <mergeCell ref="M9:O10"/>
    <mergeCell ref="G33:J33"/>
    <mergeCell ref="G17:H17"/>
    <mergeCell ref="N11:O11"/>
    <mergeCell ref="N12:O13"/>
    <mergeCell ref="L11:M11"/>
    <mergeCell ref="L12:M13"/>
  </mergeCells>
  <phoneticPr fontId="10"/>
  <conditionalFormatting sqref="E9:E16">
    <cfRule type="cellIs" dxfId="13" priority="1" operator="greaterThan">
      <formula>D9</formula>
    </cfRule>
  </conditionalFormatting>
  <conditionalFormatting sqref="E20:E24">
    <cfRule type="cellIs" dxfId="12" priority="2" operator="greaterThan">
      <formula>D20</formula>
    </cfRule>
  </conditionalFormatting>
  <conditionalFormatting sqref="J4:J15 E5:E7 J25:J30 O25:O30 E29:E35 O34:O37 J34:J38 E37:E39">
    <cfRule type="cellIs" dxfId="11" priority="3" operator="greaterThan">
      <formula>D4</formula>
    </cfRule>
  </conditionalFormatting>
  <printOptions horizontalCentered="1" verticalCentered="1"/>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5"/>
  <sheetViews>
    <sheetView showGridLines="0" showZeros="0" zoomScaleNormal="100" workbookViewId="0">
      <selection activeCell="L3" sqref="L3"/>
    </sheetView>
  </sheetViews>
  <sheetFormatPr defaultRowHeight="13.5"/>
  <cols>
    <col min="1" max="1" width="2.5" style="27" customWidth="1"/>
    <col min="2" max="2" width="13.625" style="27" customWidth="1"/>
    <col min="3" max="3" width="7.625" style="27" customWidth="1"/>
    <col min="4" max="5" width="9.625" style="27" customWidth="1"/>
    <col min="6" max="6" width="2.625" style="27" customWidth="1"/>
    <col min="7" max="7" width="13.625" style="27" customWidth="1"/>
    <col min="8" max="8" width="7.625" style="27" customWidth="1"/>
    <col min="9" max="10" width="9.625" style="27" customWidth="1"/>
    <col min="11" max="11" width="2.625" style="27" customWidth="1"/>
    <col min="12" max="12" width="13.625" style="27" customWidth="1"/>
    <col min="13" max="13" width="7.625" style="27" customWidth="1"/>
    <col min="14" max="15" width="9.625" style="27" customWidth="1"/>
    <col min="16" max="16384" width="9" style="27"/>
  </cols>
  <sheetData>
    <row r="1" spans="2:19" s="18" customFormat="1" ht="15" customHeight="1">
      <c r="E1" s="373"/>
      <c r="J1"/>
      <c r="K1"/>
      <c r="L1"/>
      <c r="M1"/>
    </row>
    <row r="2" spans="2:19" s="18" customFormat="1" ht="15" customHeight="1" thickBot="1">
      <c r="B2" s="252"/>
      <c r="E2" s="373"/>
      <c r="J2"/>
      <c r="K2"/>
      <c r="L2"/>
      <c r="M2"/>
    </row>
    <row r="3" spans="2:19" ht="15" customHeight="1" thickTop="1" thickBot="1">
      <c r="B3" s="42" t="s">
        <v>135</v>
      </c>
      <c r="C3" s="63" t="s">
        <v>14</v>
      </c>
      <c r="D3" s="63" t="s">
        <v>15</v>
      </c>
      <c r="E3" s="30" t="s">
        <v>296</v>
      </c>
      <c r="G3" s="42" t="s">
        <v>153</v>
      </c>
      <c r="H3" s="63" t="s">
        <v>14</v>
      </c>
      <c r="I3" s="63" t="s">
        <v>15</v>
      </c>
      <c r="J3" s="30" t="s">
        <v>296</v>
      </c>
      <c r="L3" s="378" t="s">
        <v>591</v>
      </c>
      <c r="M3" s="379"/>
      <c r="N3" s="518" t="s">
        <v>154</v>
      </c>
      <c r="O3" s="519"/>
    </row>
    <row r="4" spans="2:19" s="18" customFormat="1" ht="15" customHeight="1">
      <c r="B4" s="539" t="s">
        <v>376</v>
      </c>
      <c r="C4" s="540"/>
      <c r="D4" s="540"/>
      <c r="E4" s="541"/>
      <c r="F4" s="27"/>
      <c r="G4" s="559" t="s">
        <v>336</v>
      </c>
      <c r="H4" s="560"/>
      <c r="I4" s="560"/>
      <c r="J4" s="561"/>
      <c r="K4" s="27"/>
      <c r="L4" s="520" t="s">
        <v>455</v>
      </c>
      <c r="M4" s="521"/>
      <c r="N4" s="31"/>
      <c r="O4" s="380"/>
    </row>
    <row r="5" spans="2:19" ht="15" customHeight="1">
      <c r="B5" s="65" t="s">
        <v>86</v>
      </c>
      <c r="C5" s="428" t="s">
        <v>307</v>
      </c>
      <c r="D5" s="68">
        <v>1470</v>
      </c>
      <c r="E5" s="105"/>
      <c r="G5" s="429" t="s">
        <v>231</v>
      </c>
      <c r="H5" s="66" t="s">
        <v>34</v>
      </c>
      <c r="I5" s="82">
        <v>2470</v>
      </c>
      <c r="J5" s="105"/>
      <c r="L5" s="526"/>
      <c r="M5" s="527"/>
      <c r="N5" s="527"/>
      <c r="O5" s="381" t="s">
        <v>357</v>
      </c>
    </row>
    <row r="6" spans="2:19" ht="15" customHeight="1" thickBot="1">
      <c r="B6" s="65" t="s">
        <v>88</v>
      </c>
      <c r="C6" s="66" t="s">
        <v>56</v>
      </c>
      <c r="D6" s="68">
        <v>3000</v>
      </c>
      <c r="E6" s="105"/>
      <c r="G6" s="430" t="s">
        <v>210</v>
      </c>
      <c r="H6" s="401" t="s">
        <v>446</v>
      </c>
      <c r="I6" s="403"/>
      <c r="J6" s="407"/>
      <c r="K6" s="431"/>
      <c r="L6" s="528"/>
      <c r="M6" s="529"/>
      <c r="N6" s="529"/>
      <c r="O6" s="382"/>
    </row>
    <row r="7" spans="2:19" ht="15" customHeight="1">
      <c r="B7" s="65" t="s">
        <v>90</v>
      </c>
      <c r="C7" s="66" t="s">
        <v>56</v>
      </c>
      <c r="D7" s="68">
        <v>1050</v>
      </c>
      <c r="E7" s="105"/>
      <c r="F7" s="32"/>
      <c r="G7" s="429" t="s">
        <v>232</v>
      </c>
      <c r="H7" s="401" t="s">
        <v>479</v>
      </c>
      <c r="I7" s="403"/>
      <c r="J7" s="407"/>
      <c r="L7" s="383" t="s">
        <v>171</v>
      </c>
      <c r="M7" s="544"/>
      <c r="N7" s="544"/>
      <c r="O7" s="545"/>
    </row>
    <row r="8" spans="2:19" ht="15" customHeight="1" thickBot="1">
      <c r="B8" s="65" t="s">
        <v>156</v>
      </c>
      <c r="C8" s="405" t="s">
        <v>491</v>
      </c>
      <c r="D8" s="406"/>
      <c r="E8" s="407"/>
      <c r="F8" s="34"/>
      <c r="G8" s="432" t="s">
        <v>211</v>
      </c>
      <c r="H8" s="428" t="s">
        <v>307</v>
      </c>
      <c r="I8" s="143">
        <v>2590</v>
      </c>
      <c r="J8" s="105"/>
      <c r="L8" s="384"/>
      <c r="M8" s="546"/>
      <c r="N8" s="546"/>
      <c r="O8" s="547"/>
    </row>
    <row r="9" spans="2:19" ht="15" customHeight="1">
      <c r="B9" s="231" t="s">
        <v>299</v>
      </c>
      <c r="C9" s="428" t="s">
        <v>307</v>
      </c>
      <c r="D9" s="137">
        <v>6100</v>
      </c>
      <c r="E9" s="105"/>
      <c r="G9" s="432" t="s">
        <v>211</v>
      </c>
      <c r="H9" s="92" t="s">
        <v>56</v>
      </c>
      <c r="I9" s="143">
        <v>550</v>
      </c>
      <c r="J9" s="105"/>
      <c r="L9" s="520" t="s">
        <v>172</v>
      </c>
      <c r="M9" s="530"/>
      <c r="N9" s="531"/>
      <c r="O9" s="532"/>
    </row>
    <row r="10" spans="2:19" ht="15" customHeight="1" thickBot="1">
      <c r="B10" s="185" t="s">
        <v>352</v>
      </c>
      <c r="C10" s="428" t="s">
        <v>307</v>
      </c>
      <c r="D10" s="68">
        <v>4600</v>
      </c>
      <c r="E10" s="105"/>
      <c r="G10" s="429" t="s">
        <v>212</v>
      </c>
      <c r="H10" s="67" t="s">
        <v>34</v>
      </c>
      <c r="I10" s="82">
        <v>740</v>
      </c>
      <c r="J10" s="105"/>
      <c r="L10" s="548"/>
      <c r="M10" s="533"/>
      <c r="N10" s="534"/>
      <c r="O10" s="535"/>
    </row>
    <row r="11" spans="2:19" ht="15" customHeight="1">
      <c r="B11" s="185" t="s">
        <v>353</v>
      </c>
      <c r="C11" s="428" t="s">
        <v>307</v>
      </c>
      <c r="D11" s="68">
        <v>3100</v>
      </c>
      <c r="E11" s="105"/>
      <c r="G11" s="433" t="s">
        <v>288</v>
      </c>
      <c r="H11" s="94" t="s">
        <v>34</v>
      </c>
      <c r="I11" s="165">
        <v>840</v>
      </c>
      <c r="J11" s="105"/>
      <c r="L11" s="524" t="s">
        <v>173</v>
      </c>
      <c r="M11" s="525"/>
      <c r="N11" s="522" t="s">
        <v>174</v>
      </c>
      <c r="O11" s="523"/>
    </row>
    <row r="12" spans="2:19" ht="15" customHeight="1">
      <c r="B12" s="91" t="s">
        <v>155</v>
      </c>
      <c r="C12" s="428" t="s">
        <v>307</v>
      </c>
      <c r="D12" s="143">
        <v>2400</v>
      </c>
      <c r="E12" s="422"/>
      <c r="G12" s="91" t="s">
        <v>99</v>
      </c>
      <c r="H12" s="92" t="s">
        <v>34</v>
      </c>
      <c r="I12" s="456">
        <v>1090</v>
      </c>
      <c r="J12" s="422"/>
      <c r="L12" s="490">
        <f>新潟市!L12</f>
        <v>0</v>
      </c>
      <c r="M12" s="491"/>
      <c r="N12" s="491">
        <f>E38+J18+J23+J29+J38+O35</f>
        <v>0</v>
      </c>
      <c r="O12" s="494"/>
    </row>
    <row r="13" spans="2:19" ht="15" customHeight="1" thickBot="1">
      <c r="B13" s="587" t="s">
        <v>493</v>
      </c>
      <c r="C13" s="588"/>
      <c r="D13" s="434"/>
      <c r="E13" s="413"/>
      <c r="G13" s="435" t="s">
        <v>355</v>
      </c>
      <c r="H13" s="436"/>
      <c r="I13" s="414"/>
      <c r="J13" s="413"/>
      <c r="L13" s="492"/>
      <c r="M13" s="493"/>
      <c r="N13" s="493"/>
      <c r="O13" s="495"/>
    </row>
    <row r="14" spans="2:19" ht="15" customHeight="1">
      <c r="B14" s="69" t="s">
        <v>93</v>
      </c>
      <c r="C14" s="67" t="s">
        <v>56</v>
      </c>
      <c r="D14" s="68">
        <v>950</v>
      </c>
      <c r="E14" s="105"/>
      <c r="G14" s="91" t="s">
        <v>101</v>
      </c>
      <c r="H14" s="402" t="s">
        <v>466</v>
      </c>
      <c r="I14" s="458"/>
      <c r="J14" s="459"/>
      <c r="L14" s="502" t="s">
        <v>175</v>
      </c>
      <c r="M14" s="496" t="s">
        <v>457</v>
      </c>
      <c r="N14" s="497"/>
      <c r="O14" s="498"/>
    </row>
    <row r="15" spans="2:19" ht="15" customHeight="1" thickBot="1">
      <c r="B15" s="69" t="s">
        <v>93</v>
      </c>
      <c r="C15" s="428" t="s">
        <v>307</v>
      </c>
      <c r="D15" s="82">
        <v>3700</v>
      </c>
      <c r="E15" s="105"/>
      <c r="G15" s="429" t="s">
        <v>255</v>
      </c>
      <c r="H15" s="66" t="s">
        <v>34</v>
      </c>
      <c r="I15" s="82">
        <v>950</v>
      </c>
      <c r="J15" s="105"/>
      <c r="L15" s="503"/>
      <c r="M15" s="499"/>
      <c r="N15" s="500"/>
      <c r="O15" s="501"/>
    </row>
    <row r="16" spans="2:19" ht="15" customHeight="1">
      <c r="B16" s="185" t="s">
        <v>315</v>
      </c>
      <c r="C16" s="67" t="s">
        <v>34</v>
      </c>
      <c r="D16" s="82">
        <v>700</v>
      </c>
      <c r="E16" s="105"/>
      <c r="G16" s="432" t="s">
        <v>254</v>
      </c>
      <c r="H16" s="66" t="s">
        <v>34</v>
      </c>
      <c r="I16" s="82">
        <v>980</v>
      </c>
      <c r="J16" s="105"/>
      <c r="L16" s="502" t="s">
        <v>176</v>
      </c>
      <c r="M16" s="504"/>
      <c r="N16" s="505"/>
      <c r="O16" s="385"/>
      <c r="P16" s="538"/>
      <c r="Q16" s="538"/>
      <c r="R16" s="538"/>
      <c r="S16" s="538"/>
    </row>
    <row r="17" spans="2:19" ht="15" customHeight="1" thickBot="1">
      <c r="B17" s="69" t="s">
        <v>95</v>
      </c>
      <c r="C17" s="67" t="s">
        <v>34</v>
      </c>
      <c r="D17" s="82">
        <v>320</v>
      </c>
      <c r="E17" s="105"/>
      <c r="G17" s="437"/>
      <c r="H17" s="80"/>
      <c r="I17" s="143"/>
      <c r="J17" s="182"/>
      <c r="L17" s="503"/>
      <c r="M17" s="506"/>
      <c r="N17" s="507"/>
      <c r="O17" s="386" t="s">
        <v>459</v>
      </c>
      <c r="P17" s="35"/>
      <c r="Q17" s="33"/>
      <c r="R17" s="36"/>
      <c r="S17" s="38"/>
    </row>
    <row r="18" spans="2:19" ht="15" customHeight="1" thickTop="1" thickBot="1">
      <c r="B18" s="69" t="s">
        <v>96</v>
      </c>
      <c r="C18" s="67" t="s">
        <v>34</v>
      </c>
      <c r="D18" s="82">
        <v>460</v>
      </c>
      <c r="E18" s="105"/>
      <c r="G18" s="563" t="s">
        <v>259</v>
      </c>
      <c r="H18" s="564"/>
      <c r="I18" s="123">
        <f>SUM(I5:I17)</f>
        <v>10210</v>
      </c>
      <c r="J18" s="181">
        <f>SUM(J5:J17)</f>
        <v>0</v>
      </c>
      <c r="L18" s="502" t="s">
        <v>454</v>
      </c>
      <c r="M18" s="509"/>
      <c r="N18" s="510"/>
      <c r="O18" s="511"/>
      <c r="P18" s="35"/>
      <c r="Q18" s="33"/>
      <c r="R18" s="36"/>
      <c r="S18" s="38"/>
    </row>
    <row r="19" spans="2:19" ht="15" customHeight="1" thickBot="1">
      <c r="B19" s="69" t="s">
        <v>494</v>
      </c>
      <c r="C19" s="401" t="s">
        <v>496</v>
      </c>
      <c r="D19" s="403"/>
      <c r="E19" s="407"/>
      <c r="H19" s="33"/>
      <c r="I19" s="36"/>
      <c r="J19" s="38"/>
      <c r="L19" s="508"/>
      <c r="M19" s="512"/>
      <c r="N19" s="513"/>
      <c r="O19" s="514"/>
      <c r="P19" s="35"/>
      <c r="Q19" s="33"/>
      <c r="R19" s="36"/>
      <c r="S19" s="38"/>
    </row>
    <row r="20" spans="2:19" ht="15" customHeight="1" thickTop="1" thickBot="1">
      <c r="B20" s="460" t="s">
        <v>169</v>
      </c>
      <c r="C20" s="401" t="s">
        <v>471</v>
      </c>
      <c r="D20" s="403"/>
      <c r="E20" s="407"/>
      <c r="G20" s="556" t="s">
        <v>337</v>
      </c>
      <c r="H20" s="557"/>
      <c r="I20" s="557"/>
      <c r="J20" s="558"/>
      <c r="P20" s="35"/>
      <c r="Q20" s="33"/>
      <c r="R20" s="36"/>
      <c r="S20" s="38"/>
    </row>
    <row r="21" spans="2:19" ht="15" customHeight="1" thickBot="1">
      <c r="B21" s="69" t="s">
        <v>495</v>
      </c>
      <c r="C21" s="401" t="s">
        <v>496</v>
      </c>
      <c r="D21" s="403"/>
      <c r="E21" s="407"/>
      <c r="G21" s="65" t="s">
        <v>214</v>
      </c>
      <c r="H21" s="402" t="s">
        <v>472</v>
      </c>
      <c r="I21" s="458"/>
      <c r="J21" s="459"/>
      <c r="L21" s="42" t="s">
        <v>135</v>
      </c>
      <c r="M21" s="63" t="s">
        <v>14</v>
      </c>
      <c r="N21" s="63" t="s">
        <v>15</v>
      </c>
      <c r="O21" s="30" t="s">
        <v>296</v>
      </c>
      <c r="P21" s="35"/>
      <c r="Q21" s="33"/>
      <c r="R21" s="36"/>
      <c r="S21" s="38"/>
    </row>
    <row r="22" spans="2:19" ht="15" customHeight="1" thickBot="1">
      <c r="B22" s="69" t="s">
        <v>98</v>
      </c>
      <c r="C22" s="67" t="s">
        <v>34</v>
      </c>
      <c r="D22" s="82">
        <v>1320</v>
      </c>
      <c r="E22" s="105"/>
      <c r="G22" s="272" t="s">
        <v>164</v>
      </c>
      <c r="H22" s="80" t="s">
        <v>34</v>
      </c>
      <c r="I22" s="143">
        <v>750</v>
      </c>
      <c r="J22" s="105"/>
      <c r="L22" s="539" t="s">
        <v>339</v>
      </c>
      <c r="M22" s="540"/>
      <c r="N22" s="540"/>
      <c r="O22" s="541"/>
      <c r="P22" s="121"/>
      <c r="Q22" s="122"/>
      <c r="R22" s="20"/>
      <c r="S22" s="38"/>
    </row>
    <row r="23" spans="2:19" ht="15" customHeight="1" thickTop="1" thickBot="1">
      <c r="B23" s="69" t="s">
        <v>100</v>
      </c>
      <c r="C23" s="401" t="s">
        <v>586</v>
      </c>
      <c r="D23" s="403"/>
      <c r="E23" s="407"/>
      <c r="G23" s="563" t="s">
        <v>259</v>
      </c>
      <c r="H23" s="564"/>
      <c r="I23" s="123">
        <f>SUM(I20:I22)</f>
        <v>750</v>
      </c>
      <c r="J23" s="181">
        <f>SUM(J20:J22)</f>
        <v>0</v>
      </c>
      <c r="L23" s="65" t="s">
        <v>92</v>
      </c>
      <c r="M23" s="66" t="s">
        <v>56</v>
      </c>
      <c r="N23" s="82">
        <v>1400</v>
      </c>
      <c r="O23" s="105"/>
      <c r="P23" s="35"/>
      <c r="Q23" s="33"/>
      <c r="R23" s="36"/>
      <c r="S23" s="38"/>
    </row>
    <row r="24" spans="2:19" ht="15" customHeight="1" thickBot="1">
      <c r="B24" s="69"/>
      <c r="C24" s="67"/>
      <c r="D24" s="82"/>
      <c r="E24" s="105"/>
      <c r="G24" s="35"/>
      <c r="H24" s="33"/>
      <c r="I24" s="36"/>
      <c r="J24" s="48"/>
      <c r="L24" s="65" t="s">
        <v>92</v>
      </c>
      <c r="M24" s="468" t="s">
        <v>575</v>
      </c>
      <c r="N24" s="466"/>
      <c r="O24" s="467"/>
      <c r="P24" s="35"/>
      <c r="Q24" s="33"/>
      <c r="R24" s="36"/>
      <c r="S24" s="38"/>
    </row>
    <row r="25" spans="2:19" ht="15" customHeight="1">
      <c r="B25" s="69"/>
      <c r="C25" s="67"/>
      <c r="D25" s="82"/>
      <c r="E25" s="105"/>
      <c r="G25" s="539" t="s">
        <v>263</v>
      </c>
      <c r="H25" s="540"/>
      <c r="I25" s="540"/>
      <c r="J25" s="541"/>
      <c r="L25" s="65" t="s">
        <v>92</v>
      </c>
      <c r="M25" s="148" t="s">
        <v>307</v>
      </c>
      <c r="N25" s="68">
        <v>5450</v>
      </c>
      <c r="O25" s="105"/>
      <c r="P25" s="35"/>
      <c r="Q25" s="33"/>
      <c r="R25" s="36"/>
      <c r="S25" s="38"/>
    </row>
    <row r="26" spans="2:19" ht="15" customHeight="1">
      <c r="B26" s="65"/>
      <c r="C26" s="66"/>
      <c r="D26" s="82"/>
      <c r="E26" s="105"/>
      <c r="G26" s="65" t="s">
        <v>97</v>
      </c>
      <c r="H26" s="340" t="s">
        <v>321</v>
      </c>
      <c r="I26" s="82">
        <v>2600</v>
      </c>
      <c r="J26" s="105"/>
      <c r="L26" s="185" t="s">
        <v>410</v>
      </c>
      <c r="M26" s="468" t="s">
        <v>589</v>
      </c>
      <c r="N26" s="406"/>
      <c r="O26" s="407"/>
      <c r="P26" s="35"/>
      <c r="Q26" s="33"/>
      <c r="R26" s="36"/>
      <c r="S26" s="38"/>
    </row>
    <row r="27" spans="2:19" ht="15" customHeight="1">
      <c r="B27" s="65"/>
      <c r="C27" s="66"/>
      <c r="D27" s="82"/>
      <c r="E27" s="105"/>
      <c r="G27" s="65" t="s">
        <v>97</v>
      </c>
      <c r="H27" s="223" t="s">
        <v>241</v>
      </c>
      <c r="I27" s="68">
        <v>1500</v>
      </c>
      <c r="J27" s="105"/>
      <c r="L27" s="91" t="s">
        <v>94</v>
      </c>
      <c r="M27" s="428" t="s">
        <v>307</v>
      </c>
      <c r="N27" s="137">
        <v>3000</v>
      </c>
      <c r="O27" s="422"/>
      <c r="P27" s="50"/>
      <c r="Q27" s="139"/>
      <c r="R27" s="52"/>
      <c r="S27" s="52"/>
    </row>
    <row r="28" spans="2:19" s="18" customFormat="1" ht="15" customHeight="1" thickBot="1">
      <c r="B28" s="65"/>
      <c r="C28" s="66"/>
      <c r="D28" s="82"/>
      <c r="E28" s="105"/>
      <c r="F28" s="27"/>
      <c r="G28" s="79"/>
      <c r="H28" s="80"/>
      <c r="I28" s="143"/>
      <c r="J28" s="105"/>
      <c r="K28" s="64"/>
      <c r="L28" s="439" t="s">
        <v>213</v>
      </c>
      <c r="M28" s="440"/>
      <c r="N28" s="71"/>
      <c r="O28" s="413"/>
      <c r="P28" s="27"/>
      <c r="Q28" s="27"/>
      <c r="R28" s="27"/>
      <c r="S28" s="36"/>
    </row>
    <row r="29" spans="2:19" ht="15" customHeight="1" thickTop="1" thickBot="1">
      <c r="B29" s="79"/>
      <c r="C29" s="80"/>
      <c r="D29" s="143"/>
      <c r="E29" s="182"/>
      <c r="F29" s="18"/>
      <c r="G29" s="563" t="s">
        <v>259</v>
      </c>
      <c r="H29" s="564"/>
      <c r="I29" s="123">
        <f>SUM(I26:I28)</f>
        <v>4100</v>
      </c>
      <c r="J29" s="181">
        <f>SUM(J26:J28)</f>
        <v>0</v>
      </c>
      <c r="L29" s="91" t="s">
        <v>94</v>
      </c>
      <c r="M29" s="119" t="s">
        <v>141</v>
      </c>
      <c r="N29" s="137">
        <v>600</v>
      </c>
      <c r="O29" s="422"/>
      <c r="P29" s="538"/>
      <c r="Q29" s="538"/>
      <c r="R29" s="538"/>
      <c r="S29" s="538"/>
    </row>
    <row r="30" spans="2:19" ht="15" customHeight="1" thickTop="1" thickBot="1">
      <c r="B30" s="563" t="s">
        <v>178</v>
      </c>
      <c r="C30" s="564"/>
      <c r="D30" s="129">
        <f>SUM(D5:D29)</f>
        <v>29170</v>
      </c>
      <c r="E30" s="115">
        <f>SUM(E5:E29)</f>
        <v>0</v>
      </c>
      <c r="G30" s="37"/>
      <c r="H30" s="33"/>
      <c r="I30" s="36"/>
      <c r="J30" s="38"/>
      <c r="L30" s="439" t="s">
        <v>213</v>
      </c>
      <c r="M30" s="440"/>
      <c r="N30" s="71"/>
      <c r="O30" s="413"/>
      <c r="P30" s="35"/>
      <c r="Q30" s="33"/>
      <c r="R30" s="36"/>
      <c r="S30" s="38"/>
    </row>
    <row r="31" spans="2:19" ht="15" customHeight="1">
      <c r="B31" s="442" t="s">
        <v>85</v>
      </c>
      <c r="C31" s="443" t="s">
        <v>307</v>
      </c>
      <c r="D31" s="160">
        <v>3570</v>
      </c>
      <c r="E31" s="105"/>
      <c r="G31" s="556" t="s">
        <v>338</v>
      </c>
      <c r="H31" s="557"/>
      <c r="I31" s="557"/>
      <c r="J31" s="558"/>
      <c r="L31" s="65"/>
      <c r="M31" s="441"/>
      <c r="N31" s="82"/>
      <c r="O31" s="105"/>
      <c r="P31" s="35"/>
      <c r="Q31" s="33"/>
      <c r="R31" s="38"/>
      <c r="S31" s="38"/>
    </row>
    <row r="32" spans="2:19" ht="15" customHeight="1">
      <c r="B32" s="91" t="s">
        <v>87</v>
      </c>
      <c r="C32" s="92" t="s">
        <v>56</v>
      </c>
      <c r="D32" s="143">
        <v>2600</v>
      </c>
      <c r="E32" s="422"/>
      <c r="G32" s="438" t="s">
        <v>103</v>
      </c>
      <c r="H32" s="148" t="s">
        <v>307</v>
      </c>
      <c r="I32" s="82">
        <v>4600</v>
      </c>
      <c r="J32" s="105"/>
      <c r="L32" s="65"/>
      <c r="M32" s="441"/>
      <c r="N32" s="82"/>
      <c r="O32" s="105"/>
      <c r="P32" s="35"/>
      <c r="Q32" s="33"/>
      <c r="R32" s="36"/>
      <c r="S32" s="38"/>
    </row>
    <row r="33" spans="2:19" ht="15" customHeight="1">
      <c r="B33" s="65" t="s">
        <v>89</v>
      </c>
      <c r="C33" s="66" t="s">
        <v>34</v>
      </c>
      <c r="D33" s="82">
        <v>380</v>
      </c>
      <c r="E33" s="105"/>
      <c r="G33" s="438" t="s">
        <v>102</v>
      </c>
      <c r="H33" s="402" t="s">
        <v>590</v>
      </c>
      <c r="I33" s="406"/>
      <c r="J33" s="407"/>
      <c r="L33" s="65"/>
      <c r="M33" s="83"/>
      <c r="N33" s="82"/>
      <c r="O33" s="105"/>
      <c r="P33" s="50"/>
      <c r="Q33" s="50"/>
      <c r="R33" s="126"/>
      <c r="S33" s="52"/>
    </row>
    <row r="34" spans="2:19" ht="15" customHeight="1" thickBot="1">
      <c r="B34" s="65" t="s">
        <v>91</v>
      </c>
      <c r="C34" s="148" t="s">
        <v>307</v>
      </c>
      <c r="D34" s="82">
        <v>4080</v>
      </c>
      <c r="E34" s="105"/>
      <c r="G34" s="438" t="s">
        <v>103</v>
      </c>
      <c r="H34" s="66" t="s">
        <v>56</v>
      </c>
      <c r="I34" s="82">
        <v>1250</v>
      </c>
      <c r="J34" s="105"/>
      <c r="L34" s="79"/>
      <c r="M34" s="80"/>
      <c r="N34" s="143"/>
      <c r="O34" s="182"/>
    </row>
    <row r="35" spans="2:19" ht="15" customHeight="1" thickTop="1" thickBot="1">
      <c r="B35" s="65" t="s">
        <v>180</v>
      </c>
      <c r="C35" s="148" t="s">
        <v>307</v>
      </c>
      <c r="D35" s="82">
        <v>1820</v>
      </c>
      <c r="E35" s="105"/>
      <c r="G35" s="65" t="s">
        <v>104</v>
      </c>
      <c r="H35" s="66" t="s">
        <v>34</v>
      </c>
      <c r="I35" s="82">
        <v>1400</v>
      </c>
      <c r="J35" s="105"/>
      <c r="L35" s="563" t="s">
        <v>259</v>
      </c>
      <c r="M35" s="564"/>
      <c r="N35" s="129">
        <f>SUM(N23:N33)</f>
        <v>10450</v>
      </c>
      <c r="O35" s="115">
        <f>SUM(O23:O34)</f>
        <v>0</v>
      </c>
    </row>
    <row r="36" spans="2:19" ht="15" customHeight="1" thickBot="1">
      <c r="B36" s="91"/>
      <c r="C36" s="92"/>
      <c r="D36" s="143"/>
      <c r="E36" s="182"/>
      <c r="G36" s="65" t="s">
        <v>105</v>
      </c>
      <c r="H36" s="66" t="s">
        <v>34</v>
      </c>
      <c r="I36" s="82">
        <v>570</v>
      </c>
      <c r="J36" s="105"/>
    </row>
    <row r="37" spans="2:19" ht="15" customHeight="1" thickTop="1" thickBot="1">
      <c r="B37" s="585" t="s">
        <v>179</v>
      </c>
      <c r="C37" s="586"/>
      <c r="D37" s="363">
        <f>SUM(D31:D36)</f>
        <v>12450</v>
      </c>
      <c r="E37" s="364">
        <f>SUM(E31:E36)</f>
        <v>0</v>
      </c>
      <c r="G37" s="444"/>
      <c r="H37" s="445"/>
      <c r="I37" s="446"/>
      <c r="J37" s="105"/>
    </row>
    <row r="38" spans="2:19" ht="15" customHeight="1" thickTop="1" thickBot="1">
      <c r="B38" s="563" t="s">
        <v>259</v>
      </c>
      <c r="C38" s="564"/>
      <c r="D38" s="99">
        <f>SUM(D37,D30)</f>
        <v>41620</v>
      </c>
      <c r="E38" s="77">
        <f>SUM(E30,E37)</f>
        <v>0</v>
      </c>
      <c r="G38" s="563" t="s">
        <v>259</v>
      </c>
      <c r="H38" s="564"/>
      <c r="I38" s="114">
        <f>SUM(I32:I37)</f>
        <v>7820</v>
      </c>
      <c r="J38" s="170">
        <f>SUM(J32:J37)</f>
        <v>0</v>
      </c>
    </row>
    <row r="39" spans="2:19" ht="15" customHeight="1"/>
    <row r="40" spans="2:19" ht="15" customHeight="1">
      <c r="B40" s="552" t="s">
        <v>448</v>
      </c>
      <c r="C40" s="553"/>
      <c r="D40" s="553"/>
      <c r="E40" s="553"/>
      <c r="F40" s="553"/>
      <c r="G40" s="553"/>
      <c r="H40" s="553"/>
      <c r="I40" s="553"/>
      <c r="J40" s="553"/>
      <c r="K40" s="553"/>
      <c r="L40" s="553"/>
      <c r="M40" s="553"/>
      <c r="N40" s="553"/>
      <c r="O40" s="553"/>
    </row>
    <row r="41" spans="2:19" ht="15" customHeight="1">
      <c r="F41" s="375"/>
      <c r="G41" s="375"/>
      <c r="H41" s="375"/>
      <c r="I41" s="375"/>
      <c r="J41" s="375"/>
      <c r="K41" s="375"/>
      <c r="L41" s="375"/>
      <c r="M41" s="375"/>
      <c r="N41" s="375"/>
      <c r="O41" s="375"/>
    </row>
    <row r="42" spans="2:19" ht="15" customHeight="1">
      <c r="L42" s="447"/>
      <c r="M42" s="447"/>
      <c r="N42" s="447"/>
      <c r="O42" s="447"/>
    </row>
    <row r="43" spans="2:19" ht="15" customHeight="1"/>
    <row r="44" spans="2:19" ht="15" customHeight="1"/>
    <row r="45" spans="2:19" ht="15" customHeight="1"/>
  </sheetData>
  <customSheetViews>
    <customSheetView guid="{5C72CF21-BE65-11D5-936B-0000F497F8AE}" showGridLines="0" showRuler="0">
      <selection activeCell="M2" sqref="M2:N2"/>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4">
    <mergeCell ref="G4:J4"/>
    <mergeCell ref="L14:L15"/>
    <mergeCell ref="B30:C30"/>
    <mergeCell ref="L18:L19"/>
    <mergeCell ref="M18:O19"/>
    <mergeCell ref="L22:O22"/>
    <mergeCell ref="G20:J20"/>
    <mergeCell ref="G25:J25"/>
    <mergeCell ref="G18:H18"/>
    <mergeCell ref="G23:H23"/>
    <mergeCell ref="B4:E4"/>
    <mergeCell ref="M9:O10"/>
    <mergeCell ref="N3:O3"/>
    <mergeCell ref="L4:M4"/>
    <mergeCell ref="L5:N6"/>
    <mergeCell ref="M7:O8"/>
    <mergeCell ref="L11:M11"/>
    <mergeCell ref="N11:O11"/>
    <mergeCell ref="L9:L10"/>
    <mergeCell ref="B40:O40"/>
    <mergeCell ref="P29:S29"/>
    <mergeCell ref="B38:C38"/>
    <mergeCell ref="G29:H29"/>
    <mergeCell ref="G38:H38"/>
    <mergeCell ref="P16:S16"/>
    <mergeCell ref="L12:M13"/>
    <mergeCell ref="B37:C37"/>
    <mergeCell ref="G31:J31"/>
    <mergeCell ref="L35:M35"/>
    <mergeCell ref="N12:O13"/>
    <mergeCell ref="B13:C13"/>
    <mergeCell ref="M14:O15"/>
    <mergeCell ref="L16:L17"/>
    <mergeCell ref="M16:N17"/>
  </mergeCells>
  <phoneticPr fontId="10"/>
  <conditionalFormatting sqref="E5:E12">
    <cfRule type="cellIs" dxfId="10" priority="5" operator="greaterThan">
      <formula>D5</formula>
    </cfRule>
  </conditionalFormatting>
  <conditionalFormatting sqref="E14:E29">
    <cfRule type="cellIs" dxfId="9" priority="3" operator="greaterThan">
      <formula>D14</formula>
    </cfRule>
  </conditionalFormatting>
  <conditionalFormatting sqref="J5:J12">
    <cfRule type="cellIs" dxfId="8" priority="2" operator="greaterThan">
      <formula>I5</formula>
    </cfRule>
  </conditionalFormatting>
  <conditionalFormatting sqref="J14:J17 J26:J28 J32:J37">
    <cfRule type="cellIs" dxfId="7" priority="8" operator="greaterThan">
      <formula>I14</formula>
    </cfRule>
  </conditionalFormatting>
  <conditionalFormatting sqref="J21:J22">
    <cfRule type="cellIs" dxfId="6" priority="6" operator="greaterThan">
      <formula>I21</formula>
    </cfRule>
  </conditionalFormatting>
  <conditionalFormatting sqref="O23:O27">
    <cfRule type="cellIs" dxfId="5" priority="1" operator="greaterThan">
      <formula>N23</formula>
    </cfRule>
  </conditionalFormatting>
  <conditionalFormatting sqref="O29 O31:O34 E31:E36">
    <cfRule type="cellIs" dxfId="4" priority="7" operator="greaterThan">
      <formula>D29</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9"/>
  <sheetViews>
    <sheetView showGridLines="0" showZeros="0" zoomScaleNormal="100" workbookViewId="0">
      <selection activeCell="L3" sqref="L3"/>
    </sheetView>
  </sheetViews>
  <sheetFormatPr defaultRowHeight="13.5"/>
  <cols>
    <col min="1" max="1" width="2.5" style="27" customWidth="1"/>
    <col min="2" max="2" width="13.625" style="27" customWidth="1"/>
    <col min="3" max="3" width="7.625" style="27" customWidth="1"/>
    <col min="4" max="5" width="9.625" style="27" customWidth="1"/>
    <col min="6" max="6" width="2.625" style="27" customWidth="1"/>
    <col min="7" max="7" width="13.625" style="27" customWidth="1"/>
    <col min="8" max="8" width="7.625" style="27" customWidth="1"/>
    <col min="9" max="10" width="9.625" style="27" customWidth="1"/>
    <col min="11" max="11" width="2.625" style="27" customWidth="1"/>
    <col min="12" max="12" width="13.625" style="27" customWidth="1"/>
    <col min="13" max="13" width="7.625" style="27" customWidth="1"/>
    <col min="14" max="15" width="9.625" style="27" customWidth="1"/>
    <col min="16" max="16384" width="9" style="27"/>
  </cols>
  <sheetData>
    <row r="1" spans="2:15" s="18" customFormat="1" ht="15" customHeight="1">
      <c r="E1" s="373"/>
      <c r="J1"/>
      <c r="K1"/>
      <c r="L1"/>
      <c r="M1"/>
    </row>
    <row r="2" spans="2:15" s="18" customFormat="1" ht="15" customHeight="1" thickBot="1">
      <c r="B2" s="252"/>
      <c r="E2" s="373"/>
      <c r="J2"/>
      <c r="K2"/>
      <c r="L2"/>
      <c r="M2"/>
    </row>
    <row r="3" spans="2:15" ht="15" customHeight="1" thickTop="1" thickBot="1">
      <c r="B3" s="42" t="s">
        <v>135</v>
      </c>
      <c r="C3" s="63" t="s">
        <v>14</v>
      </c>
      <c r="D3" s="63" t="s">
        <v>15</v>
      </c>
      <c r="E3" s="30" t="s">
        <v>296</v>
      </c>
      <c r="G3" s="42" t="s">
        <v>135</v>
      </c>
      <c r="H3" s="63" t="s">
        <v>14</v>
      </c>
      <c r="I3" s="63" t="s">
        <v>15</v>
      </c>
      <c r="J3" s="30" t="s">
        <v>296</v>
      </c>
      <c r="L3" s="378" t="s">
        <v>591</v>
      </c>
      <c r="M3" s="379"/>
      <c r="N3" s="518" t="s">
        <v>157</v>
      </c>
      <c r="O3" s="519"/>
    </row>
    <row r="4" spans="2:15" s="18" customFormat="1" ht="15" customHeight="1">
      <c r="B4" s="567" t="s">
        <v>340</v>
      </c>
      <c r="C4" s="568"/>
      <c r="D4" s="568"/>
      <c r="E4" s="569"/>
      <c r="F4" s="27"/>
      <c r="G4" s="539" t="s">
        <v>342</v>
      </c>
      <c r="H4" s="540"/>
      <c r="I4" s="540"/>
      <c r="J4" s="541"/>
      <c r="K4" s="27"/>
      <c r="L4" s="520" t="s">
        <v>16</v>
      </c>
      <c r="M4" s="521"/>
      <c r="N4" s="31"/>
      <c r="O4" s="380"/>
    </row>
    <row r="5" spans="2:15" ht="15" customHeight="1">
      <c r="B5" s="199" t="s">
        <v>195</v>
      </c>
      <c r="C5" s="66" t="s">
        <v>56</v>
      </c>
      <c r="D5" s="68">
        <v>1120</v>
      </c>
      <c r="E5" s="105"/>
      <c r="G5" s="65" t="s">
        <v>106</v>
      </c>
      <c r="H5" s="66" t="s">
        <v>241</v>
      </c>
      <c r="I5" s="82">
        <v>1400</v>
      </c>
      <c r="J5" s="105"/>
      <c r="L5" s="526"/>
      <c r="M5" s="527"/>
      <c r="N5" s="527"/>
      <c r="O5" s="381" t="s">
        <v>357</v>
      </c>
    </row>
    <row r="6" spans="2:15" ht="15" customHeight="1" thickBot="1">
      <c r="B6" s="199" t="s">
        <v>195</v>
      </c>
      <c r="C6" s="148" t="s">
        <v>307</v>
      </c>
      <c r="D6" s="68">
        <v>3900</v>
      </c>
      <c r="E6" s="105"/>
      <c r="G6" s="218" t="s">
        <v>582</v>
      </c>
      <c r="H6" s="227" t="s">
        <v>307</v>
      </c>
      <c r="I6" s="201">
        <v>3440</v>
      </c>
      <c r="J6" s="105"/>
      <c r="L6" s="528"/>
      <c r="M6" s="529"/>
      <c r="N6" s="529"/>
      <c r="O6" s="382"/>
    </row>
    <row r="7" spans="2:15" ht="15" customHeight="1">
      <c r="B7" s="199" t="s">
        <v>196</v>
      </c>
      <c r="C7" s="66" t="s">
        <v>34</v>
      </c>
      <c r="D7" s="68">
        <v>1650</v>
      </c>
      <c r="E7" s="105"/>
      <c r="F7" s="32"/>
      <c r="G7" s="199" t="s">
        <v>142</v>
      </c>
      <c r="H7" s="425" t="s">
        <v>581</v>
      </c>
      <c r="I7" s="403"/>
      <c r="J7" s="407"/>
      <c r="L7" s="383" t="s">
        <v>171</v>
      </c>
      <c r="M7" s="544"/>
      <c r="N7" s="544"/>
      <c r="O7" s="545"/>
    </row>
    <row r="8" spans="2:15" ht="15" customHeight="1" thickBot="1">
      <c r="B8" s="205" t="s">
        <v>284</v>
      </c>
      <c r="C8" s="200" t="s">
        <v>34</v>
      </c>
      <c r="D8" s="206">
        <v>1820</v>
      </c>
      <c r="E8" s="105"/>
      <c r="F8" s="34"/>
      <c r="G8" s="65" t="s">
        <v>107</v>
      </c>
      <c r="H8" s="66" t="s">
        <v>34</v>
      </c>
      <c r="I8" s="82">
        <v>670</v>
      </c>
      <c r="J8" s="105"/>
      <c r="L8" s="384"/>
      <c r="M8" s="546"/>
      <c r="N8" s="546"/>
      <c r="O8" s="547"/>
    </row>
    <row r="9" spans="2:15" ht="15" customHeight="1">
      <c r="B9" s="237" t="s">
        <v>316</v>
      </c>
      <c r="C9" s="66" t="s">
        <v>34</v>
      </c>
      <c r="D9" s="68">
        <v>880</v>
      </c>
      <c r="E9" s="105"/>
      <c r="G9" s="65" t="s">
        <v>108</v>
      </c>
      <c r="H9" s="66" t="s">
        <v>34</v>
      </c>
      <c r="I9" s="82">
        <v>310</v>
      </c>
      <c r="J9" s="105"/>
      <c r="L9" s="520" t="s">
        <v>172</v>
      </c>
      <c r="M9" s="530"/>
      <c r="N9" s="531"/>
      <c r="O9" s="532"/>
    </row>
    <row r="10" spans="2:15" ht="15" customHeight="1" thickBot="1">
      <c r="B10" s="237"/>
      <c r="C10" s="66"/>
      <c r="D10" s="68"/>
      <c r="E10" s="105"/>
      <c r="G10" s="185" t="s">
        <v>412</v>
      </c>
      <c r="H10" s="66" t="s">
        <v>34</v>
      </c>
      <c r="I10" s="82">
        <v>940</v>
      </c>
      <c r="J10" s="105"/>
      <c r="L10" s="548"/>
      <c r="M10" s="533"/>
      <c r="N10" s="534"/>
      <c r="O10" s="535"/>
    </row>
    <row r="11" spans="2:15" ht="15" customHeight="1">
      <c r="B11" s="202"/>
      <c r="C11" s="203"/>
      <c r="D11" s="204"/>
      <c r="E11" s="105"/>
      <c r="G11" s="65" t="s">
        <v>163</v>
      </c>
      <c r="H11" s="66" t="s">
        <v>34</v>
      </c>
      <c r="I11" s="82">
        <v>820</v>
      </c>
      <c r="J11" s="105"/>
      <c r="L11" s="524" t="s">
        <v>173</v>
      </c>
      <c r="M11" s="525"/>
      <c r="N11" s="522" t="s">
        <v>174</v>
      </c>
      <c r="O11" s="523"/>
    </row>
    <row r="12" spans="2:15" ht="15" customHeight="1">
      <c r="B12" s="187"/>
      <c r="C12" s="66"/>
      <c r="D12" s="68"/>
      <c r="E12" s="105"/>
      <c r="G12" s="65"/>
      <c r="H12" s="66"/>
      <c r="I12" s="82"/>
      <c r="J12" s="105"/>
      <c r="L12" s="570">
        <f>新潟市!L12</f>
        <v>0</v>
      </c>
      <c r="M12" s="571"/>
      <c r="N12" s="576">
        <f>E15+E32+J15+J27+J36+O37</f>
        <v>0</v>
      </c>
      <c r="O12" s="577"/>
    </row>
    <row r="13" spans="2:15" ht="15" customHeight="1" thickBot="1">
      <c r="B13" s="187"/>
      <c r="C13" s="66"/>
      <c r="D13" s="68"/>
      <c r="E13" s="105"/>
      <c r="G13" s="65"/>
      <c r="H13" s="66"/>
      <c r="I13" s="82"/>
      <c r="J13" s="105"/>
      <c r="L13" s="572"/>
      <c r="M13" s="573"/>
      <c r="N13" s="573"/>
      <c r="O13" s="578"/>
    </row>
    <row r="14" spans="2:15" ht="15" customHeight="1" thickBot="1">
      <c r="B14" s="188"/>
      <c r="C14" s="189"/>
      <c r="D14" s="190"/>
      <c r="E14" s="87"/>
      <c r="G14" s="120"/>
      <c r="H14" s="118"/>
      <c r="I14" s="174"/>
      <c r="J14" s="183"/>
      <c r="L14" s="502" t="s">
        <v>175</v>
      </c>
      <c r="M14" s="496" t="s">
        <v>457</v>
      </c>
      <c r="N14" s="497"/>
      <c r="O14" s="498"/>
    </row>
    <row r="15" spans="2:15" ht="15" customHeight="1" thickTop="1" thickBot="1">
      <c r="B15" s="563" t="s">
        <v>259</v>
      </c>
      <c r="C15" s="564"/>
      <c r="D15" s="88">
        <f>SUM(D5:D13)</f>
        <v>9370</v>
      </c>
      <c r="E15" s="115">
        <f>SUM(E5:E13)</f>
        <v>0</v>
      </c>
      <c r="G15" s="563" t="s">
        <v>259</v>
      </c>
      <c r="H15" s="564"/>
      <c r="I15" s="123">
        <f>SUM(I5:I14)</f>
        <v>7580</v>
      </c>
      <c r="J15" s="181">
        <f>SUM(J5:J14)</f>
        <v>0</v>
      </c>
      <c r="L15" s="503"/>
      <c r="M15" s="499"/>
      <c r="N15" s="500"/>
      <c r="O15" s="501"/>
    </row>
    <row r="16" spans="2:15" ht="15" customHeight="1" thickBot="1">
      <c r="B16" s="50"/>
      <c r="C16" s="50"/>
      <c r="D16" s="52"/>
      <c r="E16" s="52"/>
      <c r="G16" s="538"/>
      <c r="H16" s="538"/>
      <c r="I16" s="538"/>
      <c r="J16" s="538"/>
      <c r="L16" s="502" t="s">
        <v>176</v>
      </c>
      <c r="M16" s="504"/>
      <c r="N16" s="505"/>
      <c r="O16" s="385"/>
    </row>
    <row r="17" spans="2:15" ht="15" customHeight="1" thickBot="1">
      <c r="B17" s="567" t="s">
        <v>341</v>
      </c>
      <c r="C17" s="568"/>
      <c r="D17" s="568"/>
      <c r="E17" s="569"/>
      <c r="G17" s="559" t="s">
        <v>343</v>
      </c>
      <c r="H17" s="591"/>
      <c r="I17" s="591"/>
      <c r="J17" s="592"/>
      <c r="L17" s="503"/>
      <c r="M17" s="506"/>
      <c r="N17" s="507"/>
      <c r="O17" s="386" t="s">
        <v>459</v>
      </c>
    </row>
    <row r="18" spans="2:15" ht="15" customHeight="1">
      <c r="B18" s="199" t="s">
        <v>228</v>
      </c>
      <c r="C18" s="405" t="s">
        <v>487</v>
      </c>
      <c r="D18" s="406"/>
      <c r="E18" s="407"/>
      <c r="G18" s="65" t="s">
        <v>253</v>
      </c>
      <c r="H18" s="66" t="s">
        <v>34</v>
      </c>
      <c r="I18" s="82">
        <v>1300</v>
      </c>
      <c r="J18" s="105"/>
      <c r="L18" s="502" t="s">
        <v>454</v>
      </c>
      <c r="M18" s="509"/>
      <c r="N18" s="510"/>
      <c r="O18" s="511"/>
    </row>
    <row r="19" spans="2:15" ht="15" customHeight="1" thickBot="1">
      <c r="B19" s="199" t="s">
        <v>228</v>
      </c>
      <c r="C19" s="405" t="s">
        <v>429</v>
      </c>
      <c r="D19" s="406"/>
      <c r="E19" s="407"/>
      <c r="G19" s="185" t="s">
        <v>289</v>
      </c>
      <c r="H19" s="66" t="s">
        <v>34</v>
      </c>
      <c r="I19" s="82">
        <v>140</v>
      </c>
      <c r="J19" s="105"/>
      <c r="L19" s="508"/>
      <c r="M19" s="512"/>
      <c r="N19" s="513"/>
      <c r="O19" s="514"/>
    </row>
    <row r="20" spans="2:15" ht="15" customHeight="1" thickTop="1" thickBot="1">
      <c r="B20" s="199" t="s">
        <v>229</v>
      </c>
      <c r="C20" s="148" t="s">
        <v>307</v>
      </c>
      <c r="D20" s="82">
        <v>1780</v>
      </c>
      <c r="E20" s="105"/>
      <c r="G20" s="185" t="s">
        <v>290</v>
      </c>
      <c r="H20" s="66" t="s">
        <v>34</v>
      </c>
      <c r="I20" s="82">
        <v>950</v>
      </c>
      <c r="J20" s="105"/>
    </row>
    <row r="21" spans="2:15" ht="15" customHeight="1" thickBot="1">
      <c r="B21" s="218" t="s">
        <v>431</v>
      </c>
      <c r="C21" s="66" t="s">
        <v>56</v>
      </c>
      <c r="D21" s="82">
        <v>1350</v>
      </c>
      <c r="E21" s="105"/>
      <c r="G21" s="199" t="s">
        <v>111</v>
      </c>
      <c r="H21" s="200" t="s">
        <v>34</v>
      </c>
      <c r="I21" s="201">
        <v>1590</v>
      </c>
      <c r="J21" s="105"/>
      <c r="L21" s="42" t="s">
        <v>153</v>
      </c>
      <c r="M21" s="63" t="s">
        <v>14</v>
      </c>
      <c r="N21" s="63" t="s">
        <v>15</v>
      </c>
      <c r="O21" s="30" t="s">
        <v>296</v>
      </c>
    </row>
    <row r="22" spans="2:15" ht="15" customHeight="1">
      <c r="B22" s="199" t="s">
        <v>230</v>
      </c>
      <c r="C22" s="66" t="s">
        <v>34</v>
      </c>
      <c r="D22" s="82">
        <v>570</v>
      </c>
      <c r="E22" s="105"/>
      <c r="G22" s="65" t="s">
        <v>183</v>
      </c>
      <c r="H22" s="66" t="s">
        <v>34</v>
      </c>
      <c r="I22" s="82">
        <v>310</v>
      </c>
      <c r="J22" s="105"/>
      <c r="L22" s="539" t="s">
        <v>377</v>
      </c>
      <c r="M22" s="540"/>
      <c r="N22" s="540"/>
      <c r="O22" s="541"/>
    </row>
    <row r="23" spans="2:15" ht="15" customHeight="1">
      <c r="B23" s="199" t="s">
        <v>197</v>
      </c>
      <c r="C23" s="66" t="s">
        <v>56</v>
      </c>
      <c r="D23" s="82">
        <v>1530</v>
      </c>
      <c r="E23" s="105"/>
      <c r="G23" s="65" t="s">
        <v>113</v>
      </c>
      <c r="H23" s="401" t="s">
        <v>440</v>
      </c>
      <c r="I23" s="403"/>
      <c r="J23" s="407"/>
      <c r="L23" s="185" t="s">
        <v>354</v>
      </c>
      <c r="M23" s="222" t="s">
        <v>307</v>
      </c>
      <c r="N23" s="233">
        <v>1930</v>
      </c>
      <c r="O23" s="105"/>
    </row>
    <row r="24" spans="2:15" ht="15" customHeight="1">
      <c r="B24" s="199" t="s">
        <v>197</v>
      </c>
      <c r="C24" s="148" t="s">
        <v>307</v>
      </c>
      <c r="D24" s="68">
        <v>2340</v>
      </c>
      <c r="E24" s="105"/>
      <c r="G24" s="65"/>
      <c r="H24" s="66"/>
      <c r="I24" s="82"/>
      <c r="J24" s="105"/>
      <c r="L24" s="65" t="s">
        <v>109</v>
      </c>
      <c r="M24" s="66" t="s">
        <v>56</v>
      </c>
      <c r="N24" s="82">
        <v>1980</v>
      </c>
      <c r="O24" s="105"/>
    </row>
    <row r="25" spans="2:15" ht="15" customHeight="1">
      <c r="B25" s="207" t="s">
        <v>198</v>
      </c>
      <c r="C25" s="67" t="s">
        <v>34</v>
      </c>
      <c r="D25" s="82">
        <v>900</v>
      </c>
      <c r="E25" s="105"/>
      <c r="G25" s="65"/>
      <c r="H25" s="66"/>
      <c r="I25" s="82"/>
      <c r="J25" s="105"/>
      <c r="L25" s="65" t="s">
        <v>110</v>
      </c>
      <c r="M25" s="66" t="s">
        <v>56</v>
      </c>
      <c r="N25" s="82">
        <v>2250</v>
      </c>
      <c r="O25" s="105"/>
    </row>
    <row r="26" spans="2:15" ht="15" customHeight="1" thickBot="1">
      <c r="B26" s="207" t="s">
        <v>200</v>
      </c>
      <c r="C26" s="67" t="s">
        <v>34</v>
      </c>
      <c r="D26" s="82">
        <v>780</v>
      </c>
      <c r="E26" s="105"/>
      <c r="G26" s="120"/>
      <c r="H26" s="118"/>
      <c r="I26" s="362"/>
      <c r="J26" s="182"/>
      <c r="L26" s="199" t="s">
        <v>159</v>
      </c>
      <c r="M26" s="227" t="s">
        <v>307</v>
      </c>
      <c r="N26" s="201">
        <v>3000</v>
      </c>
      <c r="O26" s="105"/>
    </row>
    <row r="27" spans="2:15" s="18" customFormat="1" ht="15" customHeight="1" thickTop="1" thickBot="1">
      <c r="B27" s="199" t="s">
        <v>201</v>
      </c>
      <c r="C27" s="66" t="s">
        <v>34</v>
      </c>
      <c r="D27" s="82">
        <v>590</v>
      </c>
      <c r="E27" s="105"/>
      <c r="F27" s="27"/>
      <c r="G27" s="172" t="s">
        <v>259</v>
      </c>
      <c r="H27" s="173"/>
      <c r="I27" s="123">
        <f>SUM(I18:I26)</f>
        <v>4290</v>
      </c>
      <c r="J27" s="181">
        <f>SUM(J18:J26)</f>
        <v>0</v>
      </c>
      <c r="K27" s="64"/>
      <c r="L27" s="199" t="s">
        <v>112</v>
      </c>
      <c r="M27" s="227" t="s">
        <v>307</v>
      </c>
      <c r="N27" s="201">
        <v>2420</v>
      </c>
      <c r="O27" s="105"/>
    </row>
    <row r="28" spans="2:15" s="18" customFormat="1" ht="15" customHeight="1" thickBot="1">
      <c r="B28" s="199" t="s">
        <v>199</v>
      </c>
      <c r="C28" s="401" t="s">
        <v>475</v>
      </c>
      <c r="D28" s="403"/>
      <c r="E28" s="407"/>
      <c r="G28" s="150"/>
      <c r="H28" s="50"/>
      <c r="I28" s="126"/>
      <c r="J28" s="126"/>
      <c r="L28" s="69" t="s">
        <v>114</v>
      </c>
      <c r="M28" s="405" t="s">
        <v>492</v>
      </c>
      <c r="N28" s="406"/>
      <c r="O28" s="407"/>
    </row>
    <row r="29" spans="2:15" ht="15" customHeight="1">
      <c r="B29" s="199" t="s">
        <v>199</v>
      </c>
      <c r="C29" s="223" t="s">
        <v>312</v>
      </c>
      <c r="D29" s="68">
        <v>1380</v>
      </c>
      <c r="E29" s="105"/>
      <c r="F29" s="18"/>
      <c r="G29" s="559" t="s">
        <v>344</v>
      </c>
      <c r="H29" s="591"/>
      <c r="I29" s="591"/>
      <c r="J29" s="592"/>
      <c r="L29" s="69" t="s">
        <v>115</v>
      </c>
      <c r="M29" s="67" t="s">
        <v>34</v>
      </c>
      <c r="N29" s="82">
        <v>350</v>
      </c>
      <c r="O29" s="105"/>
    </row>
    <row r="30" spans="2:15" ht="15" customHeight="1">
      <c r="B30" s="238" t="s">
        <v>203</v>
      </c>
      <c r="C30" s="148" t="s">
        <v>307</v>
      </c>
      <c r="D30" s="71">
        <v>1200</v>
      </c>
      <c r="E30" s="105"/>
      <c r="G30" s="185" t="s">
        <v>291</v>
      </c>
      <c r="H30" s="66" t="s">
        <v>34</v>
      </c>
      <c r="I30" s="82">
        <v>300</v>
      </c>
      <c r="J30" s="105"/>
      <c r="L30" s="65" t="s">
        <v>116</v>
      </c>
      <c r="M30" s="66" t="s">
        <v>34</v>
      </c>
      <c r="N30" s="165">
        <v>2160</v>
      </c>
      <c r="O30" s="105"/>
    </row>
    <row r="31" spans="2:15" ht="15" customHeight="1" thickBot="1">
      <c r="B31" s="239" t="s">
        <v>202</v>
      </c>
      <c r="C31" s="80" t="s">
        <v>56</v>
      </c>
      <c r="D31" s="68">
        <v>640</v>
      </c>
      <c r="E31" s="105"/>
      <c r="G31" s="185" t="s">
        <v>430</v>
      </c>
      <c r="H31" s="223" t="s">
        <v>34</v>
      </c>
      <c r="I31" s="82">
        <v>950</v>
      </c>
      <c r="J31" s="105"/>
      <c r="L31" s="65" t="s">
        <v>117</v>
      </c>
      <c r="M31" s="66" t="s">
        <v>34</v>
      </c>
      <c r="N31" s="82">
        <v>270</v>
      </c>
      <c r="O31" s="105"/>
    </row>
    <row r="32" spans="2:15" ht="15" customHeight="1" thickTop="1" thickBot="1">
      <c r="B32" s="563" t="s">
        <v>259</v>
      </c>
      <c r="C32" s="564"/>
      <c r="D32" s="129">
        <f>SUM(D18:D31)</f>
        <v>13060</v>
      </c>
      <c r="E32" s="115">
        <f>SUM(E18:E31)</f>
        <v>0</v>
      </c>
      <c r="G32" s="65" t="s">
        <v>413</v>
      </c>
      <c r="H32" s="401" t="s">
        <v>444</v>
      </c>
      <c r="I32" s="403"/>
      <c r="J32" s="407"/>
      <c r="L32" s="231" t="s">
        <v>317</v>
      </c>
      <c r="M32" s="92" t="s">
        <v>34</v>
      </c>
      <c r="N32" s="137">
        <v>240</v>
      </c>
      <c r="O32" s="422"/>
    </row>
    <row r="33" spans="2:15" ht="15" customHeight="1">
      <c r="B33" s="149"/>
      <c r="C33" s="149"/>
      <c r="D33" s="149"/>
      <c r="E33" s="149"/>
      <c r="G33" s="185" t="s">
        <v>414</v>
      </c>
      <c r="H33" s="66" t="s">
        <v>34</v>
      </c>
      <c r="I33" s="82">
        <v>1850</v>
      </c>
      <c r="J33" s="105"/>
      <c r="L33" s="349" t="s">
        <v>434</v>
      </c>
      <c r="M33" s="240"/>
      <c r="N33" s="71"/>
      <c r="O33" s="413"/>
    </row>
    <row r="34" spans="2:15" ht="15" customHeight="1">
      <c r="B34" s="121"/>
      <c r="C34" s="122"/>
      <c r="D34" s="20"/>
      <c r="E34" s="48"/>
      <c r="G34" s="218"/>
      <c r="H34" s="66"/>
      <c r="I34" s="82"/>
      <c r="J34" s="105"/>
      <c r="L34" s="65" t="s">
        <v>118</v>
      </c>
      <c r="M34" s="401" t="s">
        <v>417</v>
      </c>
      <c r="N34" s="409"/>
      <c r="O34" s="407"/>
    </row>
    <row r="35" spans="2:15" ht="15" customHeight="1" thickBot="1">
      <c r="B35" s="35"/>
      <c r="C35" s="33"/>
      <c r="D35" s="36"/>
      <c r="E35" s="38"/>
      <c r="G35" s="272"/>
      <c r="H35" s="80"/>
      <c r="I35" s="107"/>
      <c r="J35" s="169"/>
      <c r="L35" s="65" t="s">
        <v>119</v>
      </c>
      <c r="M35" s="401" t="s">
        <v>433</v>
      </c>
      <c r="N35" s="406"/>
      <c r="O35" s="407"/>
    </row>
    <row r="36" spans="2:15" ht="15" customHeight="1" thickTop="1" thickBot="1">
      <c r="B36" s="35"/>
      <c r="C36" s="33"/>
      <c r="D36" s="38"/>
      <c r="E36" s="38"/>
      <c r="G36" s="563" t="s">
        <v>259</v>
      </c>
      <c r="H36" s="564"/>
      <c r="I36" s="123">
        <f>SUM(I30:I35)</f>
        <v>3100</v>
      </c>
      <c r="J36" s="181">
        <f>SUM(J30:J35)</f>
        <v>0</v>
      </c>
      <c r="L36" s="91" t="s">
        <v>120</v>
      </c>
      <c r="M36" s="92" t="s">
        <v>34</v>
      </c>
      <c r="N36" s="143">
        <v>60</v>
      </c>
      <c r="O36" s="182"/>
    </row>
    <row r="37" spans="2:15" ht="15" customHeight="1" thickTop="1" thickBot="1">
      <c r="L37" s="589" t="s">
        <v>259</v>
      </c>
      <c r="M37" s="590"/>
      <c r="N37" s="123">
        <f>SUM(N23:N36)</f>
        <v>14660</v>
      </c>
      <c r="O37" s="181">
        <f>SUM(O23:O36)</f>
        <v>0</v>
      </c>
    </row>
    <row r="38" spans="2:15" ht="15" customHeight="1" thickBot="1">
      <c r="C38" s="149"/>
      <c r="D38" s="149"/>
      <c r="E38" s="149"/>
      <c r="L38" s="35"/>
      <c r="M38" s="37"/>
      <c r="N38" s="126"/>
      <c r="O38" s="38"/>
    </row>
    <row r="39" spans="2:15" ht="15" customHeight="1" thickBot="1">
      <c r="B39" s="149"/>
      <c r="C39" s="149"/>
      <c r="D39" s="149"/>
      <c r="E39" s="36"/>
      <c r="F39" s="39"/>
      <c r="L39" s="26" t="s">
        <v>158</v>
      </c>
      <c r="M39" s="127"/>
      <c r="N39" s="140">
        <f>中越１!D38+中越１!I18+中越１!I23+中越１!I29+中越１!I38+中越１!N35+中越２!D15+中越２!D32+中越２!I15+中越２!I27+中越２!I36+中越２!N37+下越２!I31+下越２!I39+下越２!N31+下越２!N39</f>
        <v>163850</v>
      </c>
      <c r="O39" s="128">
        <f>中越１!E38+中越１!J18+中越１!J23+中越１!J29+中越１!J38+中越１!O35+中越２!E15+中越２!E32+中越２!J15+中越２!J27+中越２!J36+中越２!O37+下越２!J31+下越２!J39+下越２!O31+下越２!O39</f>
        <v>0</v>
      </c>
    </row>
    <row r="40" spans="2:15">
      <c r="L40" s="163"/>
    </row>
    <row r="41" spans="2:15" ht="15" customHeight="1">
      <c r="B41" s="552" t="s">
        <v>448</v>
      </c>
      <c r="C41" s="553"/>
      <c r="D41" s="553"/>
      <c r="E41" s="553"/>
      <c r="F41" s="553"/>
      <c r="G41" s="553"/>
      <c r="H41" s="553"/>
      <c r="I41" s="553"/>
      <c r="J41" s="553"/>
      <c r="K41" s="553"/>
      <c r="L41" s="553"/>
      <c r="M41" s="553"/>
      <c r="N41" s="553"/>
      <c r="O41" s="553"/>
    </row>
    <row r="42" spans="2:15" ht="15" customHeight="1">
      <c r="B42" s="33"/>
      <c r="C42" s="36"/>
      <c r="D42" s="38"/>
      <c r="E42" s="36"/>
      <c r="G42" s="35"/>
      <c r="H42" s="33"/>
      <c r="I42" s="36"/>
      <c r="J42" s="38"/>
    </row>
    <row r="43" spans="2:15" ht="15" customHeight="1">
      <c r="B43" s="33"/>
      <c r="C43" s="36"/>
      <c r="D43" s="38"/>
      <c r="E43" s="126"/>
      <c r="F43" s="149"/>
      <c r="G43" s="35"/>
      <c r="H43" s="33"/>
      <c r="I43" s="36"/>
      <c r="J43" s="38"/>
    </row>
    <row r="44" spans="2:15" ht="15" customHeight="1">
      <c r="B44" s="138"/>
      <c r="C44" s="36"/>
      <c r="D44" s="38"/>
      <c r="F44" s="38"/>
      <c r="G44" s="35"/>
      <c r="H44" s="151"/>
      <c r="I44" s="36"/>
      <c r="J44" s="38"/>
    </row>
    <row r="45" spans="2:15" ht="15" customHeight="1">
      <c r="B45" s="33"/>
      <c r="C45" s="36"/>
      <c r="D45" s="38"/>
      <c r="F45" s="38"/>
      <c r="G45" s="35"/>
      <c r="H45" s="33"/>
      <c r="I45" s="36"/>
      <c r="J45" s="38"/>
    </row>
    <row r="46" spans="2:15" ht="15" customHeight="1">
      <c r="B46" s="33"/>
      <c r="C46" s="36"/>
      <c r="D46" s="38"/>
      <c r="F46" s="38"/>
      <c r="G46" s="35"/>
      <c r="H46" s="33"/>
      <c r="I46" s="36"/>
      <c r="J46" s="38"/>
    </row>
    <row r="47" spans="2:15" ht="15" customHeight="1">
      <c r="B47" s="50"/>
      <c r="C47" s="126"/>
      <c r="D47" s="126"/>
      <c r="F47" s="38"/>
      <c r="G47" s="35"/>
      <c r="H47" s="138"/>
      <c r="I47" s="36"/>
      <c r="J47" s="38"/>
    </row>
    <row r="48" spans="2:15" ht="15" customHeight="1">
      <c r="F48" s="38"/>
      <c r="G48" s="35"/>
      <c r="H48" s="33"/>
      <c r="I48" s="36"/>
      <c r="J48" s="38"/>
    </row>
    <row r="49" spans="2:10" ht="15" customHeight="1">
      <c r="F49" s="38"/>
      <c r="G49" s="35"/>
      <c r="H49" s="33"/>
      <c r="I49" s="36"/>
      <c r="J49" s="38"/>
    </row>
    <row r="50" spans="2:10" ht="15" customHeight="1">
      <c r="B50" s="565"/>
      <c r="C50" s="565"/>
      <c r="D50" s="565"/>
      <c r="E50" s="565"/>
      <c r="F50" s="52"/>
      <c r="G50" s="150"/>
      <c r="H50" s="50"/>
      <c r="I50" s="126"/>
      <c r="J50" s="126"/>
    </row>
    <row r="51" spans="2:10">
      <c r="B51" s="121"/>
      <c r="C51" s="22"/>
      <c r="D51" s="20"/>
      <c r="E51" s="48"/>
      <c r="G51" s="150"/>
      <c r="H51" s="50"/>
      <c r="I51" s="126"/>
      <c r="J51" s="126"/>
    </row>
    <row r="52" spans="2:10">
      <c r="B52" s="35"/>
      <c r="C52" s="22"/>
      <c r="D52" s="20"/>
      <c r="E52" s="48"/>
      <c r="G52" s="565"/>
      <c r="H52" s="565"/>
      <c r="I52" s="565"/>
      <c r="J52" s="565"/>
    </row>
    <row r="53" spans="2:10">
      <c r="B53" s="152"/>
      <c r="C53" s="150"/>
      <c r="D53" s="126"/>
      <c r="E53" s="52"/>
      <c r="G53" s="122"/>
      <c r="H53" s="33"/>
      <c r="I53" s="36"/>
      <c r="J53" s="38"/>
    </row>
    <row r="54" spans="2:10">
      <c r="G54" s="35"/>
      <c r="H54" s="33"/>
      <c r="I54" s="36"/>
      <c r="J54" s="38"/>
    </row>
    <row r="55" spans="2:10">
      <c r="G55" s="35"/>
      <c r="H55" s="33"/>
      <c r="I55" s="36"/>
      <c r="J55" s="38"/>
    </row>
    <row r="56" spans="2:10">
      <c r="G56" s="35"/>
      <c r="H56" s="33"/>
      <c r="I56" s="36"/>
      <c r="J56" s="38"/>
    </row>
    <row r="57" spans="2:10">
      <c r="G57" s="35"/>
      <c r="H57" s="33"/>
      <c r="I57" s="36"/>
      <c r="J57" s="38"/>
    </row>
    <row r="58" spans="2:10">
      <c r="G58" s="35"/>
      <c r="H58" s="33"/>
      <c r="I58" s="36"/>
      <c r="J58" s="38"/>
    </row>
    <row r="59" spans="2:10">
      <c r="G59" s="150"/>
      <c r="H59" s="50"/>
      <c r="I59" s="126"/>
      <c r="J59" s="52"/>
    </row>
    <row r="60" spans="2:10">
      <c r="G60" s="35"/>
      <c r="H60" s="33"/>
      <c r="I60" s="36"/>
      <c r="J60" s="38"/>
    </row>
    <row r="61" spans="2:10">
      <c r="G61" s="35"/>
      <c r="H61" s="138"/>
      <c r="I61" s="38"/>
      <c r="J61" s="38"/>
    </row>
    <row r="62" spans="2:10">
      <c r="G62" s="121"/>
      <c r="H62" s="122"/>
      <c r="I62" s="20"/>
      <c r="J62" s="38"/>
    </row>
    <row r="63" spans="2:10">
      <c r="G63" s="121"/>
      <c r="H63" s="122"/>
      <c r="I63" s="20"/>
      <c r="J63" s="38"/>
    </row>
    <row r="64" spans="2:10">
      <c r="G64" s="35"/>
      <c r="H64" s="33"/>
      <c r="I64" s="36"/>
      <c r="J64" s="38"/>
    </row>
    <row r="65" spans="7:10">
      <c r="G65" s="35"/>
      <c r="H65" s="151"/>
      <c r="I65" s="38"/>
      <c r="J65" s="38"/>
    </row>
    <row r="66" spans="7:10">
      <c r="G66" s="35"/>
      <c r="H66" s="33"/>
      <c r="I66" s="38"/>
      <c r="J66" s="38"/>
    </row>
    <row r="67" spans="7:10">
      <c r="G67" s="35"/>
      <c r="H67" s="151"/>
      <c r="I67" s="38"/>
      <c r="J67" s="38"/>
    </row>
    <row r="68" spans="7:10">
      <c r="G68" s="35"/>
      <c r="H68" s="33"/>
      <c r="I68" s="38"/>
      <c r="J68" s="38"/>
    </row>
    <row r="69" spans="7:10">
      <c r="G69" s="565"/>
      <c r="H69" s="565"/>
      <c r="I69" s="52"/>
      <c r="J69" s="52"/>
    </row>
  </sheetData>
  <customSheetViews>
    <customSheetView guid="{5C72CF21-BE65-11D5-936B-0000F497F8AE}" showGridLines="0" showRuler="0">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2">
    <mergeCell ref="N11:O11"/>
    <mergeCell ref="L11:M11"/>
    <mergeCell ref="M9:O10"/>
    <mergeCell ref="N3:O3"/>
    <mergeCell ref="L4:M4"/>
    <mergeCell ref="L5:N6"/>
    <mergeCell ref="M7:O8"/>
    <mergeCell ref="B4:E4"/>
    <mergeCell ref="G4:J4"/>
    <mergeCell ref="B15:C15"/>
    <mergeCell ref="L12:M13"/>
    <mergeCell ref="G15:H15"/>
    <mergeCell ref="L9:L10"/>
    <mergeCell ref="N12:O13"/>
    <mergeCell ref="M14:O15"/>
    <mergeCell ref="L14:L15"/>
    <mergeCell ref="G69:H69"/>
    <mergeCell ref="G16:J16"/>
    <mergeCell ref="B50:E50"/>
    <mergeCell ref="G52:J52"/>
    <mergeCell ref="B32:C32"/>
    <mergeCell ref="G36:H36"/>
    <mergeCell ref="B17:E17"/>
    <mergeCell ref="B41:O41"/>
    <mergeCell ref="L18:L19"/>
    <mergeCell ref="M18:O19"/>
    <mergeCell ref="L37:M37"/>
    <mergeCell ref="G17:J17"/>
    <mergeCell ref="G29:J29"/>
    <mergeCell ref="L22:O22"/>
    <mergeCell ref="L16:L17"/>
    <mergeCell ref="M16:N17"/>
  </mergeCells>
  <phoneticPr fontId="10"/>
  <conditionalFormatting sqref="E5:E13 J5:J13 J18:J26 E18:E31 O23:O32 J30:J34 O34:O36">
    <cfRule type="cellIs" dxfId="3" priority="1" operator="greaterThan">
      <formula>D5</formula>
    </cfRule>
  </conditionalFormatting>
  <printOptions horizontalCentered="1" verticalCentered="1" gridLinesSet="0"/>
  <pageMargins left="0" right="0" top="0.59055118110236227" bottom="0" header="0.39370078740157483" footer="0.39370078740157483"/>
  <pageSetup paperSize="9" orientation="landscape" r:id="rId2"/>
  <headerFooter alignWithMargins="0">
    <oddHeader xml:space="preserve">&amp;L&amp;8    &amp;9 株式会社 速報社　　　　FAX　 0258-29-6358&amp;8
</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5"/>
  <sheetViews>
    <sheetView showGridLines="0" showZeros="0" zoomScaleNormal="100" workbookViewId="0">
      <selection activeCell="L3" sqref="L3"/>
    </sheetView>
  </sheetViews>
  <sheetFormatPr defaultRowHeight="13.5" customHeight="1"/>
  <cols>
    <col min="1" max="1" width="2.5" style="19" customWidth="1"/>
    <col min="2" max="2" width="13.625" style="19" customWidth="1"/>
    <col min="3" max="3" width="7.625" style="19" customWidth="1"/>
    <col min="4" max="5" width="9.625" style="19" customWidth="1"/>
    <col min="6" max="6" width="2.625" style="19" customWidth="1"/>
    <col min="7" max="7" width="13.625" style="19" customWidth="1"/>
    <col min="8" max="8" width="7.625" style="19" customWidth="1"/>
    <col min="9" max="10" width="9.625" style="19" customWidth="1"/>
    <col min="11" max="11" width="2.625" style="19" customWidth="1"/>
    <col min="12" max="12" width="13.625" style="19" customWidth="1"/>
    <col min="13" max="13" width="7.625" style="19" customWidth="1"/>
    <col min="14" max="15" width="9.625" style="19" customWidth="1"/>
    <col min="16" max="16384" width="9" style="19"/>
  </cols>
  <sheetData>
    <row r="1" spans="2:15" s="18" customFormat="1" ht="15" customHeight="1">
      <c r="E1" s="373"/>
      <c r="J1"/>
      <c r="K1"/>
      <c r="L1"/>
      <c r="M1"/>
    </row>
    <row r="2" spans="2:15" s="18" customFormat="1" ht="15" customHeight="1" thickBot="1">
      <c r="B2" s="252"/>
      <c r="E2" s="373"/>
      <c r="J2"/>
      <c r="K2"/>
      <c r="L2"/>
      <c r="M2"/>
    </row>
    <row r="3" spans="2:15" s="45" customFormat="1" ht="15" customHeight="1" thickTop="1" thickBot="1">
      <c r="B3" s="112" t="s">
        <v>138</v>
      </c>
      <c r="C3" s="113" t="s">
        <v>14</v>
      </c>
      <c r="D3" s="113" t="s">
        <v>15</v>
      </c>
      <c r="E3" s="30" t="s">
        <v>296</v>
      </c>
      <c r="F3" s="18"/>
      <c r="G3" s="43" t="s">
        <v>138</v>
      </c>
      <c r="H3" s="44" t="s">
        <v>14</v>
      </c>
      <c r="I3" s="44" t="s">
        <v>15</v>
      </c>
      <c r="J3" s="30" t="s">
        <v>296</v>
      </c>
      <c r="K3" s="18"/>
      <c r="L3" s="378" t="s">
        <v>591</v>
      </c>
      <c r="M3" s="379"/>
      <c r="N3" s="518" t="s">
        <v>131</v>
      </c>
      <c r="O3" s="519"/>
    </row>
    <row r="4" spans="2:15" ht="15" customHeight="1">
      <c r="B4" s="95" t="s">
        <v>378</v>
      </c>
      <c r="C4" s="100"/>
      <c r="D4" s="101"/>
      <c r="E4" s="102"/>
      <c r="F4" s="46"/>
      <c r="G4" s="539" t="s">
        <v>348</v>
      </c>
      <c r="H4" s="540"/>
      <c r="I4" s="540"/>
      <c r="J4" s="541"/>
      <c r="K4" s="46"/>
      <c r="L4" s="520" t="s">
        <v>16</v>
      </c>
      <c r="M4" s="521"/>
      <c r="N4" s="31"/>
      <c r="O4" s="380"/>
    </row>
    <row r="5" spans="2:15" s="45" customFormat="1" ht="15" customHeight="1">
      <c r="B5" s="601" t="s">
        <v>345</v>
      </c>
      <c r="C5" s="602"/>
      <c r="D5" s="602"/>
      <c r="E5" s="603"/>
      <c r="G5" s="216" t="s">
        <v>235</v>
      </c>
      <c r="H5" s="104" t="s">
        <v>34</v>
      </c>
      <c r="I5" s="82">
        <v>2050</v>
      </c>
      <c r="J5" s="105"/>
      <c r="L5" s="526"/>
      <c r="M5" s="527"/>
      <c r="N5" s="527"/>
      <c r="O5" s="381" t="s">
        <v>357</v>
      </c>
    </row>
    <row r="6" spans="2:15" ht="15" customHeight="1" thickBot="1">
      <c r="B6" s="207" t="s">
        <v>177</v>
      </c>
      <c r="C6" s="67" t="s">
        <v>17</v>
      </c>
      <c r="D6" s="82">
        <v>2000</v>
      </c>
      <c r="E6" s="105"/>
      <c r="F6" s="45"/>
      <c r="G6" s="207" t="s">
        <v>234</v>
      </c>
      <c r="H6" s="104" t="s">
        <v>34</v>
      </c>
      <c r="I6" s="82">
        <v>710</v>
      </c>
      <c r="J6" s="105"/>
      <c r="K6" s="45"/>
      <c r="L6" s="528"/>
      <c r="M6" s="529"/>
      <c r="N6" s="529"/>
      <c r="O6" s="382"/>
    </row>
    <row r="7" spans="2:15" s="45" customFormat="1" ht="15" customHeight="1">
      <c r="B7" s="213" t="s">
        <v>160</v>
      </c>
      <c r="C7" s="211" t="s">
        <v>56</v>
      </c>
      <c r="D7" s="233">
        <v>3200</v>
      </c>
      <c r="E7" s="105"/>
      <c r="F7" s="47"/>
      <c r="G7" s="209" t="s">
        <v>215</v>
      </c>
      <c r="H7" s="104" t="s">
        <v>34</v>
      </c>
      <c r="I7" s="82">
        <v>1510</v>
      </c>
      <c r="J7" s="105"/>
      <c r="L7" s="383" t="s">
        <v>171</v>
      </c>
      <c r="M7" s="544"/>
      <c r="N7" s="544"/>
      <c r="O7" s="545"/>
    </row>
    <row r="8" spans="2:15" ht="15" customHeight="1" thickBot="1">
      <c r="B8" s="209" t="s">
        <v>121</v>
      </c>
      <c r="C8" s="83" t="s">
        <v>303</v>
      </c>
      <c r="D8" s="68">
        <v>2040</v>
      </c>
      <c r="E8" s="105"/>
      <c r="F8" s="49"/>
      <c r="G8" s="217" t="s">
        <v>216</v>
      </c>
      <c r="H8" s="106" t="s">
        <v>34</v>
      </c>
      <c r="I8" s="82">
        <v>1370</v>
      </c>
      <c r="J8" s="105"/>
      <c r="L8" s="384"/>
      <c r="M8" s="546"/>
      <c r="N8" s="546"/>
      <c r="O8" s="547"/>
    </row>
    <row r="9" spans="2:15" ht="15" customHeight="1">
      <c r="B9" s="209" t="s">
        <v>122</v>
      </c>
      <c r="C9" s="83" t="s">
        <v>303</v>
      </c>
      <c r="D9" s="68">
        <v>2220</v>
      </c>
      <c r="E9" s="105"/>
      <c r="F9" s="45"/>
      <c r="G9" s="209" t="s">
        <v>217</v>
      </c>
      <c r="H9" s="104" t="s">
        <v>34</v>
      </c>
      <c r="I9" s="82">
        <v>730</v>
      </c>
      <c r="J9" s="105"/>
      <c r="K9" s="45"/>
      <c r="L9" s="520" t="s">
        <v>172</v>
      </c>
      <c r="M9" s="530"/>
      <c r="N9" s="531"/>
      <c r="O9" s="532"/>
    </row>
    <row r="10" spans="2:15" s="45" customFormat="1" ht="15" customHeight="1" thickBot="1">
      <c r="B10" s="209" t="s">
        <v>181</v>
      </c>
      <c r="C10" s="83" t="s">
        <v>303</v>
      </c>
      <c r="D10" s="68">
        <v>1340</v>
      </c>
      <c r="E10" s="105"/>
      <c r="G10" s="209" t="s">
        <v>218</v>
      </c>
      <c r="H10" s="402" t="s">
        <v>577</v>
      </c>
      <c r="I10" s="406"/>
      <c r="J10" s="407"/>
      <c r="L10" s="548"/>
      <c r="M10" s="533"/>
      <c r="N10" s="534"/>
      <c r="O10" s="535"/>
    </row>
    <row r="11" spans="2:15" s="45" customFormat="1" ht="15" customHeight="1">
      <c r="B11" s="209" t="s">
        <v>161</v>
      </c>
      <c r="C11" s="104" t="s">
        <v>56</v>
      </c>
      <c r="D11" s="68">
        <v>2040</v>
      </c>
      <c r="E11" s="105"/>
      <c r="G11" s="209" t="s">
        <v>219</v>
      </c>
      <c r="H11" s="104" t="s">
        <v>34</v>
      </c>
      <c r="I11" s="82">
        <v>330</v>
      </c>
      <c r="J11" s="105"/>
      <c r="L11" s="524" t="s">
        <v>173</v>
      </c>
      <c r="M11" s="525"/>
      <c r="N11" s="522" t="s">
        <v>174</v>
      </c>
      <c r="O11" s="523"/>
    </row>
    <row r="12" spans="2:15" ht="15" customHeight="1">
      <c r="B12" s="218" t="s">
        <v>313</v>
      </c>
      <c r="C12" s="119" t="s">
        <v>303</v>
      </c>
      <c r="D12" s="137">
        <v>2220</v>
      </c>
      <c r="E12" s="105"/>
      <c r="F12" s="45"/>
      <c r="G12" s="218" t="s">
        <v>295</v>
      </c>
      <c r="H12" s="198" t="s">
        <v>34</v>
      </c>
      <c r="I12" s="201">
        <v>1450</v>
      </c>
      <c r="J12" s="105"/>
      <c r="K12" s="45"/>
      <c r="L12" s="570">
        <f>新潟市!L12</f>
        <v>0</v>
      </c>
      <c r="M12" s="571"/>
      <c r="N12" s="576">
        <f>E16+E24+E33+E39+J15+J25+O26+O36</f>
        <v>0</v>
      </c>
      <c r="O12" s="577"/>
    </row>
    <row r="13" spans="2:15" s="45" customFormat="1" ht="15" customHeight="1" thickBot="1">
      <c r="B13" s="209" t="s">
        <v>186</v>
      </c>
      <c r="C13" s="227" t="s">
        <v>307</v>
      </c>
      <c r="D13" s="206">
        <v>1600</v>
      </c>
      <c r="E13" s="105"/>
      <c r="G13" s="103"/>
      <c r="H13" s="83"/>
      <c r="I13" s="68"/>
      <c r="J13" s="105"/>
      <c r="L13" s="572"/>
      <c r="M13" s="573"/>
      <c r="N13" s="573"/>
      <c r="O13" s="578"/>
    </row>
    <row r="14" spans="2:15" s="45" customFormat="1" ht="15" customHeight="1" thickBot="1">
      <c r="B14" s="209" t="s">
        <v>186</v>
      </c>
      <c r="C14" s="211" t="s">
        <v>56</v>
      </c>
      <c r="D14" s="206">
        <v>370</v>
      </c>
      <c r="E14" s="105"/>
      <c r="G14" s="366"/>
      <c r="H14" s="367"/>
      <c r="I14" s="143"/>
      <c r="J14" s="182"/>
      <c r="K14" s="19"/>
      <c r="L14" s="502" t="s">
        <v>175</v>
      </c>
      <c r="M14" s="496" t="s">
        <v>457</v>
      </c>
      <c r="N14" s="497"/>
      <c r="O14" s="498"/>
    </row>
    <row r="15" spans="2:15" ht="15" customHeight="1" thickTop="1" thickBot="1">
      <c r="B15" s="213" t="s">
        <v>185</v>
      </c>
      <c r="C15" s="276" t="s">
        <v>34</v>
      </c>
      <c r="D15" s="221">
        <v>2570</v>
      </c>
      <c r="E15" s="182"/>
      <c r="F15" s="45"/>
      <c r="G15" s="589" t="s">
        <v>259</v>
      </c>
      <c r="H15" s="590"/>
      <c r="I15" s="123">
        <f>SUM(I2:I14)</f>
        <v>8150</v>
      </c>
      <c r="J15" s="181">
        <f>SUM(J2:J14)</f>
        <v>0</v>
      </c>
      <c r="K15" s="45"/>
      <c r="L15" s="503"/>
      <c r="M15" s="499"/>
      <c r="N15" s="500"/>
      <c r="O15" s="501"/>
    </row>
    <row r="16" spans="2:15" ht="15" customHeight="1" thickTop="1" thickBot="1">
      <c r="B16" s="368" t="s">
        <v>268</v>
      </c>
      <c r="C16" s="369"/>
      <c r="D16" s="114">
        <f>SUM(D6:D15)</f>
        <v>19600</v>
      </c>
      <c r="E16" s="170">
        <f>SUM(E6:E15)</f>
        <v>0</v>
      </c>
      <c r="F16" s="45"/>
      <c r="G16" s="21"/>
      <c r="H16" s="22"/>
      <c r="I16" s="20"/>
      <c r="J16" s="48"/>
      <c r="K16" s="45"/>
      <c r="L16" s="502" t="s">
        <v>176</v>
      </c>
      <c r="M16" s="504"/>
      <c r="N16" s="505"/>
      <c r="O16" s="385"/>
    </row>
    <row r="17" spans="2:15" s="45" customFormat="1" ht="15" customHeight="1" thickBot="1">
      <c r="B17" s="21"/>
      <c r="C17" s="22"/>
      <c r="D17" s="48"/>
      <c r="E17" s="48"/>
      <c r="G17" s="53"/>
      <c r="H17" s="54"/>
      <c r="I17" s="20"/>
      <c r="J17" s="48"/>
      <c r="K17" s="19"/>
      <c r="L17" s="503"/>
      <c r="M17" s="506"/>
      <c r="N17" s="507"/>
      <c r="O17" s="386" t="s">
        <v>459</v>
      </c>
    </row>
    <row r="18" spans="2:15" ht="15" customHeight="1">
      <c r="B18" s="556" t="s">
        <v>346</v>
      </c>
      <c r="C18" s="557"/>
      <c r="D18" s="557"/>
      <c r="E18" s="558"/>
      <c r="F18" s="45"/>
      <c r="G18" s="559" t="s">
        <v>349</v>
      </c>
      <c r="H18" s="560"/>
      <c r="I18" s="560"/>
      <c r="J18" s="561"/>
      <c r="L18" s="502" t="s">
        <v>454</v>
      </c>
      <c r="M18" s="509"/>
      <c r="N18" s="510"/>
      <c r="O18" s="511"/>
    </row>
    <row r="19" spans="2:15" ht="15" customHeight="1" thickBot="1">
      <c r="B19" s="207" t="s">
        <v>125</v>
      </c>
      <c r="C19" s="67" t="s">
        <v>17</v>
      </c>
      <c r="D19" s="82">
        <v>1300</v>
      </c>
      <c r="E19" s="105"/>
      <c r="G19" s="217" t="s">
        <v>277</v>
      </c>
      <c r="H19" s="402" t="s">
        <v>480</v>
      </c>
      <c r="I19" s="402"/>
      <c r="J19" s="407"/>
      <c r="L19" s="508"/>
      <c r="M19" s="512"/>
      <c r="N19" s="513"/>
      <c r="O19" s="514"/>
    </row>
    <row r="20" spans="2:15" s="46" customFormat="1" ht="15" customHeight="1" thickTop="1" thickBot="1">
      <c r="B20" s="209" t="s">
        <v>125</v>
      </c>
      <c r="C20" s="104" t="s">
        <v>56</v>
      </c>
      <c r="D20" s="82">
        <v>3850</v>
      </c>
      <c r="E20" s="105"/>
      <c r="F20" s="45"/>
      <c r="G20" s="209" t="s">
        <v>278</v>
      </c>
      <c r="H20" s="104" t="s">
        <v>34</v>
      </c>
      <c r="I20" s="82">
        <v>720</v>
      </c>
      <c r="J20" s="105"/>
      <c r="L20" s="19"/>
      <c r="M20" s="19"/>
      <c r="N20" s="19"/>
      <c r="O20" s="19"/>
    </row>
    <row r="21" spans="2:15" ht="15" customHeight="1" thickBot="1">
      <c r="B21" s="209" t="s">
        <v>125</v>
      </c>
      <c r="C21" s="83" t="s">
        <v>303</v>
      </c>
      <c r="D21" s="68">
        <v>2000</v>
      </c>
      <c r="E21" s="105"/>
      <c r="F21" s="45"/>
      <c r="G21" s="209" t="s">
        <v>279</v>
      </c>
      <c r="H21" s="104" t="s">
        <v>34</v>
      </c>
      <c r="I21" s="82">
        <v>330</v>
      </c>
      <c r="J21" s="105"/>
      <c r="K21" s="45"/>
      <c r="L21" s="43" t="s">
        <v>135</v>
      </c>
      <c r="M21" s="44" t="s">
        <v>14</v>
      </c>
      <c r="N21" s="44" t="s">
        <v>15</v>
      </c>
      <c r="O21" s="30" t="s">
        <v>296</v>
      </c>
    </row>
    <row r="22" spans="2:15" s="45" customFormat="1" ht="15" customHeight="1">
      <c r="B22" s="209" t="s">
        <v>187</v>
      </c>
      <c r="C22" s="83" t="s">
        <v>303</v>
      </c>
      <c r="D22" s="68">
        <v>2580</v>
      </c>
      <c r="E22" s="105"/>
      <c r="G22" s="426" t="s">
        <v>481</v>
      </c>
      <c r="H22" s="104" t="s">
        <v>34</v>
      </c>
      <c r="I22" s="82">
        <v>530</v>
      </c>
      <c r="J22" s="105"/>
      <c r="L22" s="567" t="s">
        <v>389</v>
      </c>
      <c r="M22" s="568"/>
      <c r="N22" s="568"/>
      <c r="O22" s="569"/>
    </row>
    <row r="23" spans="2:15" s="45" customFormat="1" ht="15" customHeight="1" thickBot="1">
      <c r="B23" s="234" t="s">
        <v>388</v>
      </c>
      <c r="C23" s="276" t="s">
        <v>34</v>
      </c>
      <c r="D23" s="137">
        <v>910</v>
      </c>
      <c r="E23" s="182"/>
      <c r="G23" s="219" t="s">
        <v>281</v>
      </c>
      <c r="H23" s="104" t="s">
        <v>34</v>
      </c>
      <c r="I23" s="164">
        <v>460</v>
      </c>
      <c r="J23" s="105"/>
      <c r="L23" s="218" t="s">
        <v>392</v>
      </c>
      <c r="M23" s="104" t="s">
        <v>34</v>
      </c>
      <c r="N23" s="82">
        <v>380</v>
      </c>
      <c r="O23" s="105"/>
    </row>
    <row r="24" spans="2:15" s="45" customFormat="1" ht="15" customHeight="1" thickTop="1" thickBot="1">
      <c r="B24" s="368" t="s">
        <v>269</v>
      </c>
      <c r="C24" s="369"/>
      <c r="D24" s="114">
        <f>SUM(D18:D23)</f>
        <v>10640</v>
      </c>
      <c r="E24" s="170">
        <f>SUM(E18:E23)</f>
        <v>0</v>
      </c>
      <c r="F24" s="175"/>
      <c r="G24" s="365" t="s">
        <v>280</v>
      </c>
      <c r="H24" s="276" t="s">
        <v>34</v>
      </c>
      <c r="I24" s="143">
        <v>700</v>
      </c>
      <c r="J24" s="182"/>
      <c r="L24" s="218" t="s">
        <v>393</v>
      </c>
      <c r="M24" s="104" t="s">
        <v>34</v>
      </c>
      <c r="N24" s="82">
        <v>1560</v>
      </c>
      <c r="O24" s="105"/>
    </row>
    <row r="25" spans="2:15" s="45" customFormat="1" ht="15" customHeight="1" thickTop="1" thickBot="1">
      <c r="B25" s="168"/>
      <c r="C25" s="168"/>
      <c r="D25" s="51"/>
      <c r="E25" s="52"/>
      <c r="F25" s="175"/>
      <c r="G25" s="589" t="s">
        <v>259</v>
      </c>
      <c r="H25" s="590"/>
      <c r="I25" s="123">
        <f>SUM(I19:I24)</f>
        <v>2740</v>
      </c>
      <c r="J25" s="181">
        <f>SUM(J19:J24)</f>
        <v>0</v>
      </c>
      <c r="L25" s="218" t="s">
        <v>391</v>
      </c>
      <c r="M25" s="104" t="s">
        <v>34</v>
      </c>
      <c r="N25" s="82">
        <v>1500</v>
      </c>
      <c r="O25" s="105"/>
    </row>
    <row r="26" spans="2:15" s="45" customFormat="1" ht="15" customHeight="1" thickTop="1" thickBot="1">
      <c r="B26" s="593" t="s">
        <v>259</v>
      </c>
      <c r="C26" s="594"/>
      <c r="D26" s="76">
        <f>SUM(D16+D24)</f>
        <v>30240</v>
      </c>
      <c r="E26" s="146">
        <f>SUM(E16+E24)</f>
        <v>0</v>
      </c>
      <c r="F26" s="274"/>
      <c r="G26" s="521"/>
      <c r="H26" s="521"/>
      <c r="I26" s="250"/>
      <c r="J26" s="250"/>
      <c r="L26" s="589" t="s">
        <v>259</v>
      </c>
      <c r="M26" s="590"/>
      <c r="N26" s="114">
        <f>SUM(N23:N25)</f>
        <v>3440</v>
      </c>
      <c r="O26" s="170">
        <f>SUM(O23:O25)</f>
        <v>0</v>
      </c>
    </row>
    <row r="27" spans="2:15" s="45" customFormat="1" ht="15" customHeight="1" thickBot="1">
      <c r="G27" s="121"/>
      <c r="H27" s="22"/>
      <c r="I27" s="20"/>
      <c r="J27" s="48"/>
      <c r="L27" s="21"/>
      <c r="M27" s="22"/>
      <c r="N27" s="20"/>
      <c r="O27" s="48"/>
    </row>
    <row r="28" spans="2:15" s="45" customFormat="1" ht="15" customHeight="1">
      <c r="B28" s="556" t="s">
        <v>220</v>
      </c>
      <c r="C28" s="557"/>
      <c r="D28" s="557"/>
      <c r="E28" s="558"/>
      <c r="G28" s="124"/>
      <c r="H28" s="124"/>
      <c r="I28" s="124"/>
      <c r="J28" s="124"/>
      <c r="L28" s="556" t="s">
        <v>379</v>
      </c>
      <c r="M28" s="557"/>
      <c r="N28" s="557"/>
      <c r="O28" s="558"/>
    </row>
    <row r="29" spans="2:15" s="46" customFormat="1" ht="15" customHeight="1">
      <c r="B29" s="205" t="s">
        <v>227</v>
      </c>
      <c r="C29" s="211" t="s">
        <v>34</v>
      </c>
      <c r="D29" s="212">
        <v>4700</v>
      </c>
      <c r="E29" s="595"/>
      <c r="F29" s="19"/>
      <c r="G29" s="22"/>
      <c r="H29" s="22"/>
      <c r="I29" s="48"/>
      <c r="J29" s="136"/>
      <c r="K29" s="45"/>
      <c r="L29" s="213" t="s">
        <v>193</v>
      </c>
      <c r="M29" s="220" t="s">
        <v>242</v>
      </c>
      <c r="N29" s="221">
        <v>3150</v>
      </c>
      <c r="O29" s="376"/>
    </row>
    <row r="30" spans="2:15" s="45" customFormat="1" ht="15" customHeight="1">
      <c r="B30" s="587" t="s">
        <v>587</v>
      </c>
      <c r="C30" s="588"/>
      <c r="D30" s="232"/>
      <c r="E30" s="596"/>
      <c r="F30" s="46"/>
      <c r="G30" s="22"/>
      <c r="H30" s="22"/>
      <c r="I30" s="48"/>
      <c r="J30" s="136"/>
      <c r="L30" s="228" t="s">
        <v>456</v>
      </c>
      <c r="M30" s="229"/>
      <c r="N30" s="230"/>
      <c r="O30" s="377"/>
    </row>
    <row r="31" spans="2:15" s="45" customFormat="1" ht="15" customHeight="1">
      <c r="B31" s="213" t="s">
        <v>184</v>
      </c>
      <c r="C31" s="214" t="s">
        <v>34</v>
      </c>
      <c r="D31" s="201">
        <v>1160</v>
      </c>
      <c r="E31" s="105"/>
      <c r="G31" s="22"/>
      <c r="H31" s="22"/>
      <c r="I31" s="48"/>
      <c r="J31" s="136"/>
      <c r="L31" s="213" t="s">
        <v>192</v>
      </c>
      <c r="M31" s="226" t="s">
        <v>304</v>
      </c>
      <c r="N31" s="221">
        <v>2750</v>
      </c>
      <c r="O31" s="376"/>
    </row>
    <row r="32" spans="2:15" s="45" customFormat="1" ht="15" customHeight="1" thickBot="1">
      <c r="B32" s="213" t="s">
        <v>188</v>
      </c>
      <c r="C32" s="211" t="s">
        <v>34</v>
      </c>
      <c r="D32" s="212">
        <v>800</v>
      </c>
      <c r="E32" s="182"/>
      <c r="G32" s="22"/>
      <c r="H32" s="22"/>
      <c r="I32" s="48"/>
      <c r="J32" s="136"/>
      <c r="L32" s="234" t="s">
        <v>310</v>
      </c>
      <c r="M32" s="226" t="s">
        <v>304</v>
      </c>
      <c r="N32" s="212">
        <v>1450</v>
      </c>
      <c r="O32" s="422"/>
    </row>
    <row r="33" spans="2:15" s="45" customFormat="1" ht="15" customHeight="1" thickTop="1" thickBot="1">
      <c r="B33" s="589" t="s">
        <v>259</v>
      </c>
      <c r="C33" s="590"/>
      <c r="D33" s="114">
        <f>SUM(D29+D31+D32)</f>
        <v>6660</v>
      </c>
      <c r="E33" s="170">
        <f>SUM(E29+E31+E32)</f>
        <v>0</v>
      </c>
      <c r="G33" s="130"/>
      <c r="H33" s="22"/>
      <c r="I33" s="20"/>
      <c r="J33" s="48"/>
      <c r="L33" s="598" t="s">
        <v>441</v>
      </c>
      <c r="M33" s="599"/>
      <c r="N33" s="600"/>
      <c r="O33" s="424"/>
    </row>
    <row r="34" spans="2:15" s="45" customFormat="1" ht="15" customHeight="1" thickBot="1">
      <c r="B34" s="538"/>
      <c r="C34" s="538"/>
      <c r="D34" s="538"/>
      <c r="E34" s="538"/>
      <c r="G34" s="122"/>
      <c r="H34" s="22"/>
      <c r="I34" s="48"/>
      <c r="J34" s="48"/>
      <c r="K34" s="19"/>
      <c r="L34" s="234" t="s">
        <v>311</v>
      </c>
      <c r="M34" s="402" t="s">
        <v>442</v>
      </c>
      <c r="N34" s="402"/>
      <c r="O34" s="407"/>
    </row>
    <row r="35" spans="2:15" s="45" customFormat="1" ht="15" customHeight="1" thickBot="1">
      <c r="B35" s="556" t="s">
        <v>347</v>
      </c>
      <c r="C35" s="557"/>
      <c r="D35" s="557"/>
      <c r="E35" s="558"/>
      <c r="G35" s="121"/>
      <c r="H35" s="22"/>
      <c r="I35" s="20"/>
      <c r="J35" s="48"/>
      <c r="K35" s="19"/>
      <c r="L35" s="210" t="s">
        <v>182</v>
      </c>
      <c r="M35" s="215" t="s">
        <v>34</v>
      </c>
      <c r="N35" s="212">
        <v>250</v>
      </c>
      <c r="O35" s="182"/>
    </row>
    <row r="36" spans="2:15" s="45" customFormat="1" ht="15" customHeight="1" thickTop="1" thickBot="1">
      <c r="B36" s="209" t="s">
        <v>123</v>
      </c>
      <c r="C36" s="104" t="s">
        <v>34</v>
      </c>
      <c r="D36" s="82">
        <v>780</v>
      </c>
      <c r="E36" s="105"/>
      <c r="G36" s="21"/>
      <c r="H36" s="22"/>
      <c r="I36" s="20"/>
      <c r="J36" s="48"/>
      <c r="K36" s="19"/>
      <c r="L36" s="563" t="s">
        <v>259</v>
      </c>
      <c r="M36" s="564"/>
      <c r="N36" s="114">
        <f>SUM(N28:N35)</f>
        <v>7600</v>
      </c>
      <c r="O36" s="352">
        <f>SUM(O29:O35)</f>
        <v>0</v>
      </c>
    </row>
    <row r="37" spans="2:15" ht="15" customHeight="1" thickBot="1">
      <c r="B37" s="209" t="s">
        <v>191</v>
      </c>
      <c r="C37" s="104" t="s">
        <v>34</v>
      </c>
      <c r="D37" s="82">
        <v>470</v>
      </c>
      <c r="E37" s="105"/>
      <c r="G37" s="21"/>
      <c r="H37" s="22"/>
      <c r="I37" s="20"/>
      <c r="J37" s="20"/>
      <c r="K37" s="45"/>
      <c r="L37" s="50"/>
      <c r="M37" s="50"/>
      <c r="N37" s="51"/>
      <c r="O37" s="52"/>
    </row>
    <row r="38" spans="2:15" s="45" customFormat="1" ht="15" customHeight="1" thickBot="1">
      <c r="B38" s="370" t="s">
        <v>124</v>
      </c>
      <c r="C38" s="367" t="s">
        <v>34</v>
      </c>
      <c r="D38" s="143">
        <v>580</v>
      </c>
      <c r="E38" s="182"/>
      <c r="F38" s="19"/>
      <c r="G38" s="21"/>
      <c r="H38" s="22"/>
      <c r="I38" s="20"/>
      <c r="J38" s="48"/>
      <c r="L38" s="536" t="s">
        <v>139</v>
      </c>
      <c r="M38" s="597"/>
      <c r="N38" s="25">
        <f>D26+D33+D39+I15+I25+N26+N36</f>
        <v>60660</v>
      </c>
      <c r="O38" s="23">
        <f>E26+E33+E39+J15+J25+O26+O36</f>
        <v>0</v>
      </c>
    </row>
    <row r="39" spans="2:15" ht="15" customHeight="1" thickTop="1" thickBot="1">
      <c r="B39" s="589" t="s">
        <v>259</v>
      </c>
      <c r="C39" s="590"/>
      <c r="D39" s="114">
        <f>SUM(D36:D38)</f>
        <v>1830</v>
      </c>
      <c r="E39" s="170">
        <f>SUM(E36:E38)</f>
        <v>0</v>
      </c>
      <c r="G39" s="50"/>
      <c r="H39" s="50"/>
      <c r="I39" s="51"/>
      <c r="J39" s="52"/>
      <c r="L39" s="163"/>
    </row>
    <row r="40" spans="2:15" s="27" customFormat="1" ht="15" customHeight="1">
      <c r="B40" s="375"/>
      <c r="C40" s="375"/>
      <c r="D40" s="375"/>
      <c r="E40" s="375"/>
      <c r="F40" s="375"/>
      <c r="G40" s="375"/>
      <c r="H40" s="375"/>
      <c r="I40" s="375"/>
      <c r="J40" s="375"/>
      <c r="K40" s="375"/>
      <c r="L40" s="19"/>
      <c r="M40" s="19"/>
      <c r="N40" s="19"/>
      <c r="O40" s="19"/>
    </row>
    <row r="41" spans="2:15" s="27" customFormat="1" ht="15" customHeight="1">
      <c r="B41" s="552" t="s">
        <v>448</v>
      </c>
      <c r="C41" s="552"/>
      <c r="D41" s="552"/>
      <c r="E41" s="552"/>
      <c r="F41" s="552"/>
      <c r="G41" s="552"/>
      <c r="H41" s="552"/>
      <c r="I41" s="552"/>
      <c r="J41" s="552"/>
      <c r="K41" s="552"/>
      <c r="L41" s="552"/>
      <c r="M41" s="552"/>
      <c r="N41" s="552"/>
      <c r="O41" s="552"/>
    </row>
    <row r="42" spans="2:15" ht="15" customHeight="1">
      <c r="L42" s="447"/>
      <c r="M42" s="447"/>
      <c r="N42" s="447"/>
      <c r="O42" s="447"/>
    </row>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customSheetViews>
    <customSheetView guid="{5C72CF21-BE65-11D5-936B-0000F497F8AE}" showGridLines="0" showRuler="0">
      <selection activeCell="J11" sqref="J11"/>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8">
    <mergeCell ref="N3:O3"/>
    <mergeCell ref="L4:M4"/>
    <mergeCell ref="L11:M11"/>
    <mergeCell ref="B5:E5"/>
    <mergeCell ref="G4:J4"/>
    <mergeCell ref="L5:N6"/>
    <mergeCell ref="M7:O8"/>
    <mergeCell ref="M9:O10"/>
    <mergeCell ref="L9:L10"/>
    <mergeCell ref="N11:O11"/>
    <mergeCell ref="L38:M38"/>
    <mergeCell ref="L36:M36"/>
    <mergeCell ref="L12:M13"/>
    <mergeCell ref="L26:M26"/>
    <mergeCell ref="L28:O28"/>
    <mergeCell ref="L33:N33"/>
    <mergeCell ref="N12:O13"/>
    <mergeCell ref="L18:L19"/>
    <mergeCell ref="M18:O19"/>
    <mergeCell ref="M14:O15"/>
    <mergeCell ref="L22:O22"/>
    <mergeCell ref="L14:L15"/>
    <mergeCell ref="B41:O41"/>
    <mergeCell ref="L16:L17"/>
    <mergeCell ref="M16:N17"/>
    <mergeCell ref="B39:C39"/>
    <mergeCell ref="G15:H15"/>
    <mergeCell ref="G26:H26"/>
    <mergeCell ref="B18:E18"/>
    <mergeCell ref="B26:C26"/>
    <mergeCell ref="B35:E35"/>
    <mergeCell ref="B33:C33"/>
    <mergeCell ref="B34:E34"/>
    <mergeCell ref="B28:E28"/>
    <mergeCell ref="G25:H25"/>
    <mergeCell ref="G18:J18"/>
    <mergeCell ref="E29:E30"/>
    <mergeCell ref="B30:C30"/>
  </mergeCells>
  <phoneticPr fontId="10"/>
  <conditionalFormatting sqref="J5:J14 E6:E15 E19:E23 O23:O25 E29 O29 E31:E32 O31:O32 E36:E38">
    <cfRule type="cellIs" dxfId="2" priority="3" operator="greaterThan">
      <formula>D5</formula>
    </cfRule>
  </conditionalFormatting>
  <conditionalFormatting sqref="J19:J24">
    <cfRule type="cellIs" dxfId="1" priority="2" operator="greaterThan">
      <formula>I19</formula>
    </cfRule>
  </conditionalFormatting>
  <conditionalFormatting sqref="O34:O36">
    <cfRule type="cellIs" dxfId="0" priority="1" operator="greaterThan">
      <formula>N34</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ご案内</vt:lpstr>
      <vt:lpstr>料金</vt:lpstr>
      <vt:lpstr>新潟市</vt:lpstr>
      <vt:lpstr>下越１</vt:lpstr>
      <vt:lpstr>下越２</vt:lpstr>
      <vt:lpstr>中越１</vt:lpstr>
      <vt:lpstr>中越２</vt:lpstr>
      <vt:lpstr>上越</vt:lpstr>
      <vt:lpstr>合計</vt:lpstr>
      <vt:lpstr>下越１!Print_Area</vt:lpstr>
      <vt:lpstr>下越２!Print_Area</vt:lpstr>
      <vt:lpstr>上越!Print_Area</vt:lpstr>
      <vt:lpstr>新潟市!Print_Area</vt:lpstr>
      <vt:lpstr>中越１!Print_Area</vt:lpstr>
      <vt:lpstr>中越２!Print_Area</vt:lpstr>
      <vt:lpstr>表紙!Print_Area</vt:lpstr>
      <vt:lpstr>料金!Print_Area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PCuser</cp:lastModifiedBy>
  <cp:lastPrinted>2025-08-07T07:57:43Z</cp:lastPrinted>
  <dcterms:created xsi:type="dcterms:W3CDTF">1999-03-24T07:44:52Z</dcterms:created>
  <dcterms:modified xsi:type="dcterms:W3CDTF">2025-08-07T07:58:04Z</dcterms:modified>
</cp:coreProperties>
</file>