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Orikomi-NAS\社内共有\▲伝票発行▲\提出＆連動7.8月～ （作成中）\"/>
    </mc:Choice>
  </mc:AlternateContent>
  <xr:revisionPtr revIDLastSave="0" documentId="13_ncr:1_{DBB376C9-E14E-40E2-B1E7-2B80E984B923}" xr6:coauthVersionLast="47" xr6:coauthVersionMax="47" xr10:uidLastSave="{00000000-0000-0000-0000-000000000000}"/>
  <bookViews>
    <workbookView xWindow="-120" yWindow="-120" windowWidth="29040" windowHeight="15720" activeTab="6" xr2:uid="{00000000-000D-0000-FFFF-FFFF00000000}"/>
  </bookViews>
  <sheets>
    <sheet name="表紙" sheetId="22" r:id="rId1"/>
    <sheet name="ご案内" sheetId="23" r:id="rId2"/>
    <sheet name="料金" sheetId="2" r:id="rId3"/>
    <sheet name="新潟市" sheetId="3" r:id="rId4"/>
    <sheet name="下越１" sheetId="21" r:id="rId5"/>
    <sheet name="下越２" sheetId="5" r:id="rId6"/>
    <sheet name="中越１" sheetId="6" r:id="rId7"/>
    <sheet name="中越２" sheetId="7" r:id="rId8"/>
    <sheet name="上越" sheetId="8" r:id="rId9"/>
    <sheet name="合計" sheetId="14" r:id="rId10"/>
  </sheets>
  <definedNames>
    <definedName name="_xlnm.Print_Area" localSheetId="4">下越１!$B$3:$O$41</definedName>
    <definedName name="_xlnm.Print_Area" localSheetId="5">下越２!$B$3:$O$41</definedName>
    <definedName name="_xlnm.Print_Area" localSheetId="8">上越!$B$3:$O$41</definedName>
    <definedName name="_xlnm.Print_Area" localSheetId="3">新潟市!$B$3:$O$41</definedName>
    <definedName name="_xlnm.Print_Area" localSheetId="6">中越１!$B$3:$O$41</definedName>
    <definedName name="_xlnm.Print_Area" localSheetId="7">中越２!$B$3:$O$41</definedName>
    <definedName name="_xlnm.Print_Area" localSheetId="0">表紙!$A$3:$P$40</definedName>
    <definedName name="_xlnm.Print_Area" localSheetId="2">料金!$A$1:$S$25</definedName>
  </definedNames>
  <calcPr calcId="191029"/>
  <customWorkbookViews>
    <customWorkbookView name="FMV-USER - 個人用ビュー" guid="{5C72CF21-BE65-11D5-936B-0000F497F8AE}" mergeInterval="0" personalView="1" maximized="1" windowWidth="1020" windowHeight="580" activeSheetId="4"/>
  </customWorkbookViews>
</workbook>
</file>

<file path=xl/calcChain.xml><?xml version="1.0" encoding="utf-8"?>
<calcChain xmlns="http://schemas.openxmlformats.org/spreadsheetml/2006/main">
  <c r="H15" i="14" l="1"/>
  <c r="I15" i="14"/>
  <c r="O35" i="6"/>
  <c r="J31" i="5"/>
  <c r="O30" i="21"/>
  <c r="O36" i="8"/>
  <c r="O26" i="8"/>
  <c r="E17" i="5"/>
  <c r="E22" i="21"/>
  <c r="I7" i="14"/>
  <c r="D22" i="21"/>
  <c r="N30" i="21"/>
  <c r="I14" i="14"/>
  <c r="C14" i="14" s="1"/>
  <c r="N27" i="3"/>
  <c r="I28" i="14"/>
  <c r="F28" i="14"/>
  <c r="D32" i="7"/>
  <c r="C28" i="14" l="1"/>
  <c r="I6" i="14"/>
  <c r="O37" i="7"/>
  <c r="E30" i="6"/>
  <c r="J18" i="6"/>
  <c r="O39" i="5"/>
  <c r="D32" i="14" l="1"/>
  <c r="D15" i="21" l="1"/>
  <c r="E15" i="21"/>
  <c r="E10" i="21" l="1"/>
  <c r="J12" i="21"/>
  <c r="O27" i="3" l="1"/>
  <c r="E38" i="3"/>
  <c r="J27" i="7" l="1"/>
  <c r="J36" i="7"/>
  <c r="E10" i="3"/>
  <c r="I39" i="14" l="1"/>
  <c r="I38" i="14"/>
  <c r="I29" i="14"/>
  <c r="C29" i="14" s="1"/>
  <c r="I13" i="14" l="1"/>
  <c r="C13" i="14" s="1"/>
  <c r="F22" i="14" l="1"/>
  <c r="J16" i="5" l="1"/>
  <c r="N36" i="8" l="1"/>
  <c r="N26" i="8"/>
  <c r="J28" i="3" l="1"/>
  <c r="O28" i="3" s="1"/>
  <c r="E30" i="3" l="1"/>
  <c r="E39" i="3" s="1"/>
  <c r="D38" i="3" l="1"/>
  <c r="D30" i="3"/>
  <c r="D39" i="3" l="1"/>
  <c r="I30" i="14"/>
  <c r="I22" i="14"/>
  <c r="C22" i="14" s="1"/>
  <c r="I18" i="14" l="1"/>
  <c r="I17" i="14"/>
  <c r="F18" i="14"/>
  <c r="F17" i="14"/>
  <c r="I27" i="14" l="1"/>
  <c r="I31" i="14"/>
  <c r="I24" i="14" l="1"/>
  <c r="F24" i="14"/>
  <c r="I19" i="14" l="1"/>
  <c r="I8" i="14"/>
  <c r="F19" i="14"/>
  <c r="F21" i="14" l="1"/>
  <c r="I21" i="14"/>
  <c r="I10" i="14"/>
  <c r="F10" i="14"/>
  <c r="I12" i="21"/>
  <c r="I39" i="5"/>
  <c r="I31" i="5"/>
  <c r="C39" i="14"/>
  <c r="I35" i="14"/>
  <c r="C35" i="14" s="1"/>
  <c r="J25" i="8"/>
  <c r="I25" i="8"/>
  <c r="I26" i="14"/>
  <c r="F26" i="14"/>
  <c r="F30" i="14"/>
  <c r="I36" i="7"/>
  <c r="N31" i="5"/>
  <c r="E29" i="21"/>
  <c r="O31" i="5"/>
  <c r="J39" i="5"/>
  <c r="J37" i="21"/>
  <c r="J28" i="21"/>
  <c r="J22" i="21"/>
  <c r="E26" i="5"/>
  <c r="D10" i="21"/>
  <c r="E37" i="21"/>
  <c r="I37" i="21"/>
  <c r="I28" i="21"/>
  <c r="I22" i="21"/>
  <c r="D37" i="21"/>
  <c r="D29" i="21"/>
  <c r="I16" i="5"/>
  <c r="D15" i="14"/>
  <c r="D26" i="5"/>
  <c r="H32" i="14"/>
  <c r="E16" i="14"/>
  <c r="C18" i="14"/>
  <c r="I20" i="14"/>
  <c r="C20" i="14" s="1"/>
  <c r="F9" i="14"/>
  <c r="I9" i="14"/>
  <c r="F11" i="14"/>
  <c r="I11" i="14"/>
  <c r="H16" i="14"/>
  <c r="F15" i="14"/>
  <c r="I12" i="14"/>
  <c r="C12" i="14" s="1"/>
  <c r="F8" i="14"/>
  <c r="C8" i="14" s="1"/>
  <c r="C6" i="14"/>
  <c r="I5" i="14"/>
  <c r="N39" i="5"/>
  <c r="F23" i="14"/>
  <c r="D33" i="14"/>
  <c r="D40" i="14" s="1"/>
  <c r="I33" i="14"/>
  <c r="F33" i="14"/>
  <c r="D16" i="8"/>
  <c r="E18" i="3"/>
  <c r="G32" i="14"/>
  <c r="D17" i="5"/>
  <c r="D4" i="14"/>
  <c r="F4" i="14"/>
  <c r="I4" i="14"/>
  <c r="I23" i="14"/>
  <c r="F25" i="14"/>
  <c r="I25" i="14"/>
  <c r="F27" i="14"/>
  <c r="C27" i="14" s="1"/>
  <c r="E32" i="14"/>
  <c r="C31" i="14"/>
  <c r="I34" i="14"/>
  <c r="C34" i="14" s="1"/>
  <c r="I36" i="14"/>
  <c r="C36" i="14" s="1"/>
  <c r="I37" i="14"/>
  <c r="C37" i="14" s="1"/>
  <c r="F38" i="14"/>
  <c r="G40" i="14"/>
  <c r="H40" i="14"/>
  <c r="I15" i="8"/>
  <c r="J15" i="8"/>
  <c r="E16" i="8"/>
  <c r="D24" i="8"/>
  <c r="E24" i="8"/>
  <c r="D33" i="8"/>
  <c r="E33" i="8"/>
  <c r="D39" i="8"/>
  <c r="E39" i="8"/>
  <c r="D10" i="3"/>
  <c r="D18" i="3"/>
  <c r="I28" i="3"/>
  <c r="I18" i="6"/>
  <c r="I23" i="6"/>
  <c r="J23" i="6"/>
  <c r="D30" i="6"/>
  <c r="I29" i="6"/>
  <c r="J29" i="6"/>
  <c r="N35" i="6"/>
  <c r="I38" i="6"/>
  <c r="J38" i="6"/>
  <c r="D37" i="6"/>
  <c r="E37" i="6"/>
  <c r="E38" i="6" s="1"/>
  <c r="D15" i="7"/>
  <c r="E15" i="7"/>
  <c r="I15" i="7"/>
  <c r="J15" i="7"/>
  <c r="I27" i="7"/>
  <c r="E32" i="7"/>
  <c r="N37" i="7"/>
  <c r="E40" i="14"/>
  <c r="N12" i="8" l="1"/>
  <c r="N12" i="21"/>
  <c r="N12" i="7"/>
  <c r="E26" i="8"/>
  <c r="O38" i="8" s="1"/>
  <c r="H42" i="14"/>
  <c r="C38" i="14"/>
  <c r="G16" i="14"/>
  <c r="G42" i="14" s="1"/>
  <c r="N12" i="6"/>
  <c r="C5" i="14"/>
  <c r="C10" i="14"/>
  <c r="J17" i="5"/>
  <c r="E19" i="3"/>
  <c r="C7" i="14"/>
  <c r="F3" i="14"/>
  <c r="F16" i="14" s="1"/>
  <c r="D19" i="3"/>
  <c r="F40" i="14"/>
  <c r="D38" i="6"/>
  <c r="N39" i="7" s="1"/>
  <c r="E42" i="14"/>
  <c r="C30" i="14"/>
  <c r="C4" i="14"/>
  <c r="D26" i="8"/>
  <c r="N38" i="8" s="1"/>
  <c r="C23" i="14"/>
  <c r="C33" i="14"/>
  <c r="C26" i="14"/>
  <c r="C25" i="14"/>
  <c r="C24" i="14"/>
  <c r="I17" i="5"/>
  <c r="C17" i="14"/>
  <c r="I40" i="14"/>
  <c r="F32" i="14"/>
  <c r="I32" i="14"/>
  <c r="C21" i="14"/>
  <c r="C15" i="14"/>
  <c r="C11" i="14"/>
  <c r="N28" i="3"/>
  <c r="C9" i="14"/>
  <c r="C19" i="14"/>
  <c r="N12" i="5" l="1"/>
  <c r="J19" i="5"/>
  <c r="O39" i="7"/>
  <c r="C40" i="14"/>
  <c r="C32" i="14"/>
  <c r="I19" i="5"/>
  <c r="I3" i="14"/>
  <c r="I16" i="14" s="1"/>
  <c r="I42" i="14" s="1"/>
  <c r="N12" i="3"/>
  <c r="D16" i="14"/>
  <c r="D42" i="14" s="1"/>
  <c r="F42" i="14"/>
  <c r="L12" i="3" l="1"/>
  <c r="L12" i="5" s="1"/>
  <c r="C3" i="14"/>
  <c r="C16" i="14" s="1"/>
  <c r="C42" i="14" l="1"/>
  <c r="L12" i="7"/>
  <c r="L12" i="21"/>
  <c r="L12" i="8"/>
  <c r="L1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PCuser</author>
  </authors>
  <commentList>
    <comment ref="L9" authorId="0" shapeId="0" xr:uid="{9CAB1EB1-8BDF-448E-8EC6-D4DDA99613CD}">
      <text>
        <r>
          <rPr>
            <b/>
            <sz val="9"/>
            <color indexed="81"/>
            <rFont val="MS P ゴシック"/>
            <family val="3"/>
            <charset val="128"/>
          </rPr>
          <t>2024/ /  
の形で日付入力（曜日自動）</t>
        </r>
      </text>
    </comment>
  </commentList>
</comments>
</file>

<file path=xl/sharedStrings.xml><?xml version="1.0" encoding="utf-8"?>
<sst xmlns="http://schemas.openxmlformats.org/spreadsheetml/2006/main" count="1062" uniqueCount="593">
  <si>
    <t>地域/区分</t>
  </si>
  <si>
    <t>Ｂ　５</t>
  </si>
  <si>
    <t>Ｂ　４</t>
  </si>
  <si>
    <t>Ｂ　３</t>
  </si>
  <si>
    <t>Ｂ　２</t>
  </si>
  <si>
    <t>Ｂ４厚</t>
  </si>
  <si>
    <t>Ｂ３厚</t>
  </si>
  <si>
    <t>長Ｂ３</t>
  </si>
  <si>
    <t>小千谷市</t>
  </si>
  <si>
    <t>加茂市</t>
  </si>
  <si>
    <t>新発田市</t>
  </si>
  <si>
    <t>村上市</t>
  </si>
  <si>
    <t>岩船郡</t>
  </si>
  <si>
    <t>見附市</t>
  </si>
  <si>
    <t>扱紙</t>
  </si>
  <si>
    <t>部数</t>
  </si>
  <si>
    <t>スポンサー名</t>
  </si>
  <si>
    <t>ア</t>
  </si>
  <si>
    <t>中央</t>
  </si>
  <si>
    <t>山木戸</t>
  </si>
  <si>
    <t>寺尾</t>
  </si>
  <si>
    <t>内野</t>
  </si>
  <si>
    <t>山ノ下</t>
  </si>
  <si>
    <t>松浜</t>
  </si>
  <si>
    <t>駅南</t>
  </si>
  <si>
    <t>小針</t>
  </si>
  <si>
    <t>曽野木</t>
  </si>
  <si>
    <t>中通</t>
  </si>
  <si>
    <t>本町</t>
  </si>
  <si>
    <t>とやの</t>
  </si>
  <si>
    <t>県庁前</t>
  </si>
  <si>
    <t>女池</t>
  </si>
  <si>
    <t>真砂</t>
  </si>
  <si>
    <t>新大前</t>
  </si>
  <si>
    <t>合</t>
  </si>
  <si>
    <t>新潟南</t>
  </si>
  <si>
    <t>西内野</t>
  </si>
  <si>
    <t>姥ヶ山</t>
  </si>
  <si>
    <t>上坂井</t>
  </si>
  <si>
    <t>小新</t>
  </si>
  <si>
    <t>黒埼</t>
  </si>
  <si>
    <t>寺地</t>
  </si>
  <si>
    <t>黒埼南</t>
  </si>
  <si>
    <t>万代</t>
  </si>
  <si>
    <t>石山東</t>
  </si>
  <si>
    <t>物見山</t>
  </si>
  <si>
    <t>木崎</t>
  </si>
  <si>
    <t>新発田</t>
  </si>
  <si>
    <t>(市内のみ)</t>
  </si>
  <si>
    <t>村上</t>
  </si>
  <si>
    <t>岩船</t>
  </si>
  <si>
    <t>越後早川</t>
  </si>
  <si>
    <t>白根</t>
  </si>
  <si>
    <t>関川</t>
  </si>
  <si>
    <t>月潟</t>
  </si>
  <si>
    <t>新飯田</t>
  </si>
  <si>
    <t>ヨ</t>
  </si>
  <si>
    <t>五泉</t>
  </si>
  <si>
    <t>月岡</t>
  </si>
  <si>
    <t>津川</t>
  </si>
  <si>
    <t>豊実</t>
  </si>
  <si>
    <t>日出谷</t>
  </si>
  <si>
    <t>鹿瀬</t>
  </si>
  <si>
    <t>新津</t>
  </si>
  <si>
    <t>白崎</t>
  </si>
  <si>
    <t>三条</t>
  </si>
  <si>
    <t>両津</t>
  </si>
  <si>
    <t>弥彦</t>
  </si>
  <si>
    <t>両津(吉井)</t>
  </si>
  <si>
    <t>羽茂</t>
  </si>
  <si>
    <t>帯織（武田）</t>
  </si>
  <si>
    <t>小木</t>
  </si>
  <si>
    <t>真野</t>
  </si>
  <si>
    <t>赤泊</t>
  </si>
  <si>
    <t>新穂</t>
  </si>
  <si>
    <t>加茂</t>
  </si>
  <si>
    <t>金泉</t>
  </si>
  <si>
    <t>多田</t>
  </si>
  <si>
    <t>畑野</t>
  </si>
  <si>
    <t>佐和田</t>
  </si>
  <si>
    <t>沢根</t>
  </si>
  <si>
    <t>相川</t>
  </si>
  <si>
    <t>燕</t>
  </si>
  <si>
    <t>金井</t>
  </si>
  <si>
    <t>燕南</t>
  </si>
  <si>
    <t>西長岡</t>
  </si>
  <si>
    <t>速報社</t>
  </si>
  <si>
    <t>読売西部</t>
  </si>
  <si>
    <t>読売</t>
  </si>
  <si>
    <t>王寺川</t>
  </si>
  <si>
    <t>読売南部</t>
  </si>
  <si>
    <t>関原</t>
  </si>
  <si>
    <t>見附</t>
  </si>
  <si>
    <t>宮内</t>
  </si>
  <si>
    <t>今町</t>
  </si>
  <si>
    <t>六日市</t>
  </si>
  <si>
    <t>濁沢</t>
  </si>
  <si>
    <t>栃尾</t>
  </si>
  <si>
    <t>新組</t>
  </si>
  <si>
    <t>西越</t>
  </si>
  <si>
    <t>黒条</t>
  </si>
  <si>
    <t>出雲崎</t>
  </si>
  <si>
    <t>小千谷角田</t>
  </si>
  <si>
    <t>小千谷</t>
  </si>
  <si>
    <t>片貝</t>
  </si>
  <si>
    <t>岩沢</t>
  </si>
  <si>
    <t>十日町</t>
  </si>
  <si>
    <t>水沢</t>
  </si>
  <si>
    <t>伊達</t>
  </si>
  <si>
    <t>柏崎東部</t>
  </si>
  <si>
    <t>柏崎西部</t>
  </si>
  <si>
    <t>津南</t>
  </si>
  <si>
    <t>柏崎南</t>
  </si>
  <si>
    <t>鹿渡</t>
  </si>
  <si>
    <t>柏崎東</t>
  </si>
  <si>
    <t>広田</t>
  </si>
  <si>
    <t>安田</t>
  </si>
  <si>
    <t>北条</t>
  </si>
  <si>
    <t>高浜</t>
  </si>
  <si>
    <t>青海川</t>
  </si>
  <si>
    <t>笠島</t>
  </si>
  <si>
    <t>高田日報</t>
  </si>
  <si>
    <t>高田南販売</t>
  </si>
  <si>
    <t>関山</t>
  </si>
  <si>
    <t>赤倉</t>
  </si>
  <si>
    <t>直江津</t>
  </si>
  <si>
    <t>地域</t>
  </si>
  <si>
    <t>合計</t>
  </si>
  <si>
    <t>新潟日報</t>
  </si>
  <si>
    <t>小計</t>
  </si>
  <si>
    <t>県合計</t>
  </si>
  <si>
    <t>８ページ</t>
    <phoneticPr fontId="10"/>
  </si>
  <si>
    <t>朝日新聞　計</t>
    <rPh sb="0" eb="2">
      <t>アサヒ</t>
    </rPh>
    <rPh sb="2" eb="4">
      <t>シンブン</t>
    </rPh>
    <rPh sb="5" eb="6">
      <t>ゴウケイ</t>
    </rPh>
    <phoneticPr fontId="10"/>
  </si>
  <si>
    <t>読売新聞　計</t>
    <rPh sb="0" eb="2">
      <t>ヨミウリ</t>
    </rPh>
    <rPh sb="2" eb="4">
      <t>シンブン</t>
    </rPh>
    <rPh sb="5" eb="6">
      <t>ゴウケイ</t>
    </rPh>
    <phoneticPr fontId="10"/>
  </si>
  <si>
    <t>３ページ</t>
    <phoneticPr fontId="10"/>
  </si>
  <si>
    <t>販 売 店 名</t>
    <phoneticPr fontId="10"/>
  </si>
  <si>
    <t>西新潟地区　計</t>
    <rPh sb="0" eb="1">
      <t>ニシ</t>
    </rPh>
    <rPh sb="1" eb="3">
      <t>ニイガタ</t>
    </rPh>
    <rPh sb="3" eb="5">
      <t>チク</t>
    </rPh>
    <rPh sb="6" eb="7">
      <t>ケイ</t>
    </rPh>
    <phoneticPr fontId="10"/>
  </si>
  <si>
    <t>三条西</t>
    <rPh sb="2" eb="3">
      <t>ニシ</t>
    </rPh>
    <phoneticPr fontId="10"/>
  </si>
  <si>
    <t>販 売 店 名</t>
    <phoneticPr fontId="10"/>
  </si>
  <si>
    <t>上越地区合計</t>
    <rPh sb="0" eb="2">
      <t>ジョウエツ</t>
    </rPh>
    <rPh sb="2" eb="4">
      <t>チク</t>
    </rPh>
    <rPh sb="4" eb="6">
      <t>ゴウケイ</t>
    </rPh>
    <phoneticPr fontId="10"/>
  </si>
  <si>
    <t>５ページ</t>
    <phoneticPr fontId="10"/>
  </si>
  <si>
    <t>ヨ</t>
    <phoneticPr fontId="10"/>
  </si>
  <si>
    <t>十日町東部</t>
    <rPh sb="3" eb="5">
      <t>トウブ</t>
    </rPh>
    <phoneticPr fontId="10"/>
  </si>
  <si>
    <t>ヨサ</t>
    <phoneticPr fontId="10"/>
  </si>
  <si>
    <t>アサ</t>
    <phoneticPr fontId="10"/>
  </si>
  <si>
    <t>東新潟地区　計</t>
    <rPh sb="0" eb="1">
      <t>ヒガシ</t>
    </rPh>
    <rPh sb="1" eb="3">
      <t>ニイガタ</t>
    </rPh>
    <rPh sb="3" eb="5">
      <t>チク</t>
    </rPh>
    <rPh sb="6" eb="7">
      <t>ケイ</t>
    </rPh>
    <phoneticPr fontId="10"/>
  </si>
  <si>
    <t>販 売 店 名</t>
    <phoneticPr fontId="10"/>
  </si>
  <si>
    <t>ヨサ経</t>
    <rPh sb="2" eb="3">
      <t>ケイ</t>
    </rPh>
    <phoneticPr fontId="10"/>
  </si>
  <si>
    <t>西新潟地区　計</t>
    <rPh sb="0" eb="1">
      <t>ニシ</t>
    </rPh>
    <rPh sb="1" eb="3">
      <t>ニイガタ</t>
    </rPh>
    <rPh sb="3" eb="5">
      <t>チク</t>
    </rPh>
    <rPh sb="6" eb="7">
      <t>ケイ</t>
    </rPh>
    <phoneticPr fontId="10"/>
  </si>
  <si>
    <t>新潟日報　計</t>
    <rPh sb="0" eb="2">
      <t>ニイガタ</t>
    </rPh>
    <rPh sb="2" eb="4">
      <t>ニッポウ</t>
    </rPh>
    <rPh sb="5" eb="6">
      <t>ゴウケイ</t>
    </rPh>
    <phoneticPr fontId="10"/>
  </si>
  <si>
    <t>ヨサ経</t>
    <rPh sb="2" eb="3">
      <t>ケイ</t>
    </rPh>
    <phoneticPr fontId="10"/>
  </si>
  <si>
    <t>ヨサ経</t>
    <rPh sb="2" eb="3">
      <t>ケイ</t>
    </rPh>
    <phoneticPr fontId="10"/>
  </si>
  <si>
    <t>４ページ</t>
    <phoneticPr fontId="10"/>
  </si>
  <si>
    <t>販 売 店 名</t>
    <phoneticPr fontId="10"/>
  </si>
  <si>
    <t>６ページ</t>
    <phoneticPr fontId="10"/>
  </si>
  <si>
    <t>新保</t>
    <rPh sb="0" eb="2">
      <t>シンボ</t>
    </rPh>
    <phoneticPr fontId="10"/>
  </si>
  <si>
    <t>長岡大手</t>
    <rPh sb="0" eb="2">
      <t>ナガオカ</t>
    </rPh>
    <rPh sb="2" eb="4">
      <t>オオテ</t>
    </rPh>
    <phoneticPr fontId="10"/>
  </si>
  <si>
    <t>７ページ</t>
    <phoneticPr fontId="10"/>
  </si>
  <si>
    <t>中越地区合計</t>
    <rPh sb="0" eb="2">
      <t>チュウエツ</t>
    </rPh>
    <rPh sb="2" eb="4">
      <t>チク</t>
    </rPh>
    <rPh sb="4" eb="6">
      <t>ゴウケイ</t>
    </rPh>
    <phoneticPr fontId="10"/>
  </si>
  <si>
    <t>柏崎</t>
    <rPh sb="0" eb="2">
      <t>カシワザキ</t>
    </rPh>
    <phoneticPr fontId="10"/>
  </si>
  <si>
    <t>高田</t>
    <phoneticPr fontId="10"/>
  </si>
  <si>
    <t>上越中央</t>
    <phoneticPr fontId="10"/>
  </si>
  <si>
    <t>新</t>
    <rPh sb="0" eb="1">
      <t>シン</t>
    </rPh>
    <phoneticPr fontId="10"/>
  </si>
  <si>
    <t>魚沼中条</t>
    <rPh sb="0" eb="2">
      <t>ウオヌマ</t>
    </rPh>
    <phoneticPr fontId="10"/>
  </si>
  <si>
    <t>上小国中島</t>
    <rPh sb="0" eb="1">
      <t>カミ</t>
    </rPh>
    <phoneticPr fontId="10"/>
  </si>
  <si>
    <t>産経新聞</t>
    <rPh sb="0" eb="2">
      <t>サンケイ</t>
    </rPh>
    <rPh sb="2" eb="4">
      <t>シンブン</t>
    </rPh>
    <phoneticPr fontId="10"/>
  </si>
  <si>
    <t>読売新聞</t>
    <rPh sb="2" eb="4">
      <t>シンブン</t>
    </rPh>
    <phoneticPr fontId="10"/>
  </si>
  <si>
    <t>朝日新聞</t>
    <rPh sb="2" eb="4">
      <t>シンブン</t>
    </rPh>
    <phoneticPr fontId="10"/>
  </si>
  <si>
    <t>毎日新聞</t>
    <rPh sb="2" eb="4">
      <t>シンブン</t>
    </rPh>
    <phoneticPr fontId="10"/>
  </si>
  <si>
    <t>浦瀬</t>
    <phoneticPr fontId="10"/>
  </si>
  <si>
    <t>森町（下田）</t>
    <rPh sb="3" eb="5">
      <t>シタダ</t>
    </rPh>
    <phoneticPr fontId="10"/>
  </si>
  <si>
    <t>タイトル</t>
    <phoneticPr fontId="10"/>
  </si>
  <si>
    <t>折 込 日</t>
    <phoneticPr fontId="10"/>
  </si>
  <si>
    <t>折込総部数</t>
    <rPh sb="0" eb="2">
      <t>オリコミ</t>
    </rPh>
    <rPh sb="2" eb="3">
      <t>ソウ</t>
    </rPh>
    <rPh sb="3" eb="5">
      <t>ブスウ</t>
    </rPh>
    <phoneticPr fontId="10"/>
  </si>
  <si>
    <t>ページ小計</t>
    <rPh sb="3" eb="5">
      <t>ショウケイ</t>
    </rPh>
    <phoneticPr fontId="10"/>
  </si>
  <si>
    <t>サイズ</t>
    <phoneticPr fontId="10"/>
  </si>
  <si>
    <t>御請求先</t>
    <phoneticPr fontId="10"/>
  </si>
  <si>
    <t>高田</t>
    <phoneticPr fontId="10"/>
  </si>
  <si>
    <t>長岡市（川東地区）計</t>
    <rPh sb="0" eb="2">
      <t>ナガオカ</t>
    </rPh>
    <rPh sb="2" eb="3">
      <t>シ</t>
    </rPh>
    <rPh sb="4" eb="5">
      <t>カワ</t>
    </rPh>
    <rPh sb="5" eb="6">
      <t>ヒガシ</t>
    </rPh>
    <rPh sb="6" eb="8">
      <t>チク</t>
    </rPh>
    <rPh sb="9" eb="10">
      <t>ケイ</t>
    </rPh>
    <phoneticPr fontId="10"/>
  </si>
  <si>
    <t>長岡市（川西地区）計</t>
    <rPh sb="0" eb="2">
      <t>ナガオカ</t>
    </rPh>
    <rPh sb="2" eb="3">
      <t>シ</t>
    </rPh>
    <rPh sb="4" eb="5">
      <t>カワ</t>
    </rPh>
    <rPh sb="5" eb="6">
      <t>ニシ</t>
    </rPh>
    <rPh sb="6" eb="8">
      <t>チク</t>
    </rPh>
    <rPh sb="9" eb="10">
      <t>ケイ</t>
    </rPh>
    <phoneticPr fontId="10"/>
  </si>
  <si>
    <t>川西（江陽）</t>
    <rPh sb="3" eb="4">
      <t>エ</t>
    </rPh>
    <rPh sb="4" eb="5">
      <t>ヨウ</t>
    </rPh>
    <phoneticPr fontId="10"/>
  </si>
  <si>
    <t>上越木田</t>
    <rPh sb="0" eb="2">
      <t>ジョウエツ</t>
    </rPh>
    <rPh sb="2" eb="4">
      <t>キダ</t>
    </rPh>
    <phoneticPr fontId="10"/>
  </si>
  <si>
    <t>根知</t>
    <phoneticPr fontId="10"/>
  </si>
  <si>
    <t>上郷</t>
    <rPh sb="0" eb="2">
      <t>カミゴウ</t>
    </rPh>
    <phoneticPr fontId="10"/>
  </si>
  <si>
    <t>新井学校町</t>
    <rPh sb="2" eb="5">
      <t>ガッコウチョウ</t>
    </rPh>
    <phoneticPr fontId="10"/>
  </si>
  <si>
    <t>上越東</t>
    <phoneticPr fontId="10"/>
  </si>
  <si>
    <t>脇野田</t>
    <phoneticPr fontId="10"/>
  </si>
  <si>
    <t>直江津東</t>
    <phoneticPr fontId="10"/>
  </si>
  <si>
    <r>
      <t>新</t>
    </r>
    <r>
      <rPr>
        <sz val="11"/>
        <rFont val="ＭＳ 明朝"/>
        <family val="1"/>
        <charset val="128"/>
      </rPr>
      <t>井</t>
    </r>
    <r>
      <rPr>
        <sz val="11"/>
        <rFont val="ＭＳ 明朝"/>
        <family val="1"/>
        <charset val="128"/>
      </rPr>
      <t>(南)</t>
    </r>
    <rPh sb="3" eb="4">
      <t>ミナミ</t>
    </rPh>
    <phoneticPr fontId="10"/>
  </si>
  <si>
    <t>※水　　　原</t>
    <phoneticPr fontId="10"/>
  </si>
  <si>
    <t>※保　　　田</t>
    <phoneticPr fontId="10"/>
  </si>
  <si>
    <t>妙高</t>
    <phoneticPr fontId="10"/>
  </si>
  <si>
    <t>糸魚川</t>
    <phoneticPr fontId="10"/>
  </si>
  <si>
    <t>糸魚川綱島</t>
    <rPh sb="3" eb="5">
      <t>ツナシマ</t>
    </rPh>
    <phoneticPr fontId="10"/>
  </si>
  <si>
    <t>佐渡市合計</t>
    <rPh sb="0" eb="2">
      <t>サド</t>
    </rPh>
    <rPh sb="2" eb="3">
      <t>シ</t>
    </rPh>
    <rPh sb="3" eb="5">
      <t>ゴウケイ</t>
    </rPh>
    <phoneticPr fontId="10"/>
  </si>
  <si>
    <r>
      <t xml:space="preserve">※小 </t>
    </r>
    <r>
      <rPr>
        <sz val="11"/>
        <rFont val="ＭＳ 明朝"/>
        <family val="1"/>
        <charset val="128"/>
      </rPr>
      <t xml:space="preserve">    </t>
    </r>
    <r>
      <rPr>
        <sz val="11"/>
        <rFont val="ＭＳ 明朝"/>
        <family val="1"/>
        <charset val="128"/>
      </rPr>
      <t xml:space="preserve"> 出</t>
    </r>
    <phoneticPr fontId="10"/>
  </si>
  <si>
    <r>
      <t>※堀</t>
    </r>
    <r>
      <rPr>
        <sz val="11"/>
        <rFont val="ＭＳ 明朝"/>
        <family val="1"/>
        <charset val="128"/>
      </rPr>
      <t xml:space="preserve"> </t>
    </r>
    <r>
      <rPr>
        <sz val="11"/>
        <rFont val="ＭＳ 明朝"/>
        <family val="1"/>
        <charset val="128"/>
      </rPr>
      <t xml:space="preserve"> 之</t>
    </r>
    <r>
      <rPr>
        <sz val="11"/>
        <rFont val="ＭＳ 明朝"/>
        <family val="1"/>
        <charset val="128"/>
      </rPr>
      <t xml:space="preserve">  </t>
    </r>
    <r>
      <rPr>
        <sz val="11"/>
        <rFont val="ＭＳ 明朝"/>
        <family val="1"/>
        <charset val="128"/>
      </rPr>
      <t>内</t>
    </r>
    <phoneticPr fontId="10"/>
  </si>
  <si>
    <r>
      <t>※六</t>
    </r>
    <r>
      <rPr>
        <sz val="11"/>
        <rFont val="ＭＳ 明朝"/>
        <family val="1"/>
        <charset val="128"/>
      </rPr>
      <t xml:space="preserve">  </t>
    </r>
    <r>
      <rPr>
        <sz val="11"/>
        <rFont val="ＭＳ 明朝"/>
        <family val="1"/>
        <charset val="128"/>
      </rPr>
      <t>日</t>
    </r>
    <r>
      <rPr>
        <sz val="11"/>
        <rFont val="ＭＳ 明朝"/>
        <family val="1"/>
        <charset val="128"/>
      </rPr>
      <t xml:space="preserve">  </t>
    </r>
    <r>
      <rPr>
        <sz val="11"/>
        <rFont val="ＭＳ 明朝"/>
        <family val="1"/>
        <charset val="128"/>
      </rPr>
      <t>町</t>
    </r>
    <phoneticPr fontId="10"/>
  </si>
  <si>
    <r>
      <t xml:space="preserve">※五 </t>
    </r>
    <r>
      <rPr>
        <sz val="11"/>
        <rFont val="ＭＳ 明朝"/>
        <family val="1"/>
        <charset val="128"/>
      </rPr>
      <t xml:space="preserve"> </t>
    </r>
    <r>
      <rPr>
        <sz val="11"/>
        <rFont val="ＭＳ 明朝"/>
        <family val="1"/>
        <charset val="128"/>
      </rPr>
      <t>日</t>
    </r>
    <r>
      <rPr>
        <sz val="11"/>
        <rFont val="ＭＳ 明朝"/>
        <family val="1"/>
        <charset val="128"/>
      </rPr>
      <t xml:space="preserve">  </t>
    </r>
    <r>
      <rPr>
        <sz val="11"/>
        <rFont val="ＭＳ 明朝"/>
        <family val="1"/>
        <charset val="128"/>
      </rPr>
      <t>町</t>
    </r>
    <phoneticPr fontId="10"/>
  </si>
  <si>
    <t>※浦　　　佐</t>
    <phoneticPr fontId="10"/>
  </si>
  <si>
    <t>※城　　　内</t>
    <phoneticPr fontId="10"/>
  </si>
  <si>
    <t>※大　　　崎</t>
    <rPh sb="5" eb="6">
      <t>ザキ</t>
    </rPh>
    <phoneticPr fontId="10"/>
  </si>
  <si>
    <r>
      <t xml:space="preserve">湯 </t>
    </r>
    <r>
      <rPr>
        <sz val="11"/>
        <rFont val="ＭＳ 明朝"/>
        <family val="1"/>
        <charset val="128"/>
      </rPr>
      <t xml:space="preserve"> </t>
    </r>
    <r>
      <rPr>
        <sz val="11"/>
        <rFont val="ＭＳ 明朝"/>
        <family val="1"/>
        <charset val="128"/>
      </rPr>
      <t>沢</t>
    </r>
    <phoneticPr fontId="10"/>
  </si>
  <si>
    <r>
      <t>湯</t>
    </r>
    <r>
      <rPr>
        <sz val="11"/>
        <rFont val="ＭＳ 明朝"/>
        <family val="1"/>
        <charset val="128"/>
      </rPr>
      <t>沢</t>
    </r>
    <phoneticPr fontId="10"/>
  </si>
  <si>
    <t>下越地区合計</t>
    <rPh sb="0" eb="1">
      <t>カ</t>
    </rPh>
    <rPh sb="1" eb="2">
      <t>エツ</t>
    </rPh>
    <rPh sb="2" eb="4">
      <t>チク</t>
    </rPh>
    <rPh sb="4" eb="6">
      <t>ゴウケイ</t>
    </rPh>
    <phoneticPr fontId="10"/>
  </si>
  <si>
    <t>下越地区</t>
    <rPh sb="0" eb="1">
      <t>カ</t>
    </rPh>
    <rPh sb="1" eb="2">
      <t>エツ</t>
    </rPh>
    <rPh sb="2" eb="4">
      <t>チク</t>
    </rPh>
    <phoneticPr fontId="10"/>
  </si>
  <si>
    <t>中越地区</t>
    <rPh sb="0" eb="2">
      <t>チュウエツ</t>
    </rPh>
    <rPh sb="2" eb="4">
      <t>チク</t>
    </rPh>
    <phoneticPr fontId="10"/>
  </si>
  <si>
    <t>上越地区</t>
    <rPh sb="0" eb="2">
      <t>ジョウエツ</t>
    </rPh>
    <rPh sb="2" eb="4">
      <t>チク</t>
    </rPh>
    <phoneticPr fontId="10"/>
  </si>
  <si>
    <t>※小須戸</t>
    <phoneticPr fontId="10"/>
  </si>
  <si>
    <t>※矢代田</t>
    <phoneticPr fontId="10"/>
  </si>
  <si>
    <t>※ 脇　野　町</t>
    <phoneticPr fontId="10"/>
  </si>
  <si>
    <t>※ 来　迎　寺</t>
    <phoneticPr fontId="10"/>
  </si>
  <si>
    <t>※ 塚　　　山</t>
    <phoneticPr fontId="10"/>
  </si>
  <si>
    <t>（長岡市中之島含む）</t>
    <rPh sb="1" eb="4">
      <t>ナガオカシ</t>
    </rPh>
    <rPh sb="4" eb="5">
      <t>ナカ</t>
    </rPh>
    <rPh sb="5" eb="6">
      <t>ノ</t>
    </rPh>
    <rPh sb="6" eb="7">
      <t>シマ</t>
    </rPh>
    <rPh sb="7" eb="8">
      <t>フク</t>
    </rPh>
    <phoneticPr fontId="10"/>
  </si>
  <si>
    <t>小国中村</t>
    <phoneticPr fontId="10"/>
  </si>
  <si>
    <r>
      <t>大</t>
    </r>
    <r>
      <rPr>
        <sz val="11"/>
        <rFont val="ＭＳ 明朝"/>
        <family val="1"/>
        <charset val="128"/>
      </rPr>
      <t xml:space="preserve">      </t>
    </r>
    <r>
      <rPr>
        <sz val="11"/>
        <rFont val="ＭＳ 明朝"/>
        <family val="1"/>
        <charset val="128"/>
      </rPr>
      <t>潟</t>
    </r>
    <phoneticPr fontId="10"/>
  </si>
  <si>
    <r>
      <t>百</t>
    </r>
    <r>
      <rPr>
        <sz val="11"/>
        <rFont val="ＭＳ 明朝"/>
        <family val="1"/>
        <charset val="128"/>
      </rPr>
      <t xml:space="preserve">  </t>
    </r>
    <r>
      <rPr>
        <sz val="11"/>
        <rFont val="ＭＳ 明朝"/>
        <family val="1"/>
        <charset val="128"/>
      </rPr>
      <t>間</t>
    </r>
    <r>
      <rPr>
        <sz val="11"/>
        <rFont val="ＭＳ 明朝"/>
        <family val="1"/>
        <charset val="128"/>
      </rPr>
      <t xml:space="preserve">  </t>
    </r>
    <r>
      <rPr>
        <sz val="11"/>
        <rFont val="ＭＳ 明朝"/>
        <family val="1"/>
        <charset val="128"/>
      </rPr>
      <t>町</t>
    </r>
    <phoneticPr fontId="10"/>
  </si>
  <si>
    <r>
      <t>犀</t>
    </r>
    <r>
      <rPr>
        <sz val="11"/>
        <rFont val="ＭＳ 明朝"/>
        <family val="1"/>
        <charset val="128"/>
      </rPr>
      <t xml:space="preserve">      </t>
    </r>
    <r>
      <rPr>
        <sz val="11"/>
        <rFont val="ＭＳ 明朝"/>
        <family val="1"/>
        <charset val="128"/>
      </rPr>
      <t>潟</t>
    </r>
    <phoneticPr fontId="10"/>
  </si>
  <si>
    <r>
      <t>黒</t>
    </r>
    <r>
      <rPr>
        <sz val="11"/>
        <rFont val="ＭＳ 明朝"/>
        <family val="1"/>
        <charset val="128"/>
      </rPr>
      <t xml:space="preserve">      </t>
    </r>
    <r>
      <rPr>
        <sz val="11"/>
        <rFont val="ＭＳ 明朝"/>
        <family val="1"/>
        <charset val="128"/>
      </rPr>
      <t>井</t>
    </r>
    <phoneticPr fontId="10"/>
  </si>
  <si>
    <r>
      <t>明</t>
    </r>
    <r>
      <rPr>
        <sz val="11"/>
        <rFont val="ＭＳ 明朝"/>
        <family val="1"/>
        <charset val="128"/>
      </rPr>
      <t xml:space="preserve">      </t>
    </r>
    <r>
      <rPr>
        <sz val="11"/>
        <rFont val="ＭＳ 明朝"/>
        <family val="1"/>
        <charset val="128"/>
      </rPr>
      <t>治</t>
    </r>
    <phoneticPr fontId="10"/>
  </si>
  <si>
    <t>妙高市（旧新井市）</t>
    <rPh sb="0" eb="2">
      <t>ミョウコウ</t>
    </rPh>
    <rPh sb="2" eb="3">
      <t>シ</t>
    </rPh>
    <rPh sb="4" eb="5">
      <t>キュウ</t>
    </rPh>
    <rPh sb="5" eb="8">
      <t>アライシ</t>
    </rPh>
    <phoneticPr fontId="10"/>
  </si>
  <si>
    <t>妙高市（旧中頚城郡）</t>
    <rPh sb="0" eb="2">
      <t>ミョウコウ</t>
    </rPh>
    <rPh sb="2" eb="3">
      <t>シ</t>
    </rPh>
    <rPh sb="4" eb="5">
      <t>キュウ</t>
    </rPh>
    <rPh sb="5" eb="6">
      <t>ナカ</t>
    </rPh>
    <phoneticPr fontId="10"/>
  </si>
  <si>
    <t>△中　条　東</t>
    <phoneticPr fontId="10"/>
  </si>
  <si>
    <t>△中　条　西</t>
    <phoneticPr fontId="10"/>
  </si>
  <si>
    <t>△中　　　条</t>
    <phoneticPr fontId="10"/>
  </si>
  <si>
    <t>△平木田(黒川)</t>
    <phoneticPr fontId="10"/>
  </si>
  <si>
    <t>※　　巻</t>
    <phoneticPr fontId="10"/>
  </si>
  <si>
    <t>新井</t>
    <phoneticPr fontId="10"/>
  </si>
  <si>
    <t>※石　　　打</t>
    <phoneticPr fontId="10"/>
  </si>
  <si>
    <t>※塩　　　沢</t>
    <phoneticPr fontId="10"/>
  </si>
  <si>
    <t>※上　　　田</t>
    <phoneticPr fontId="10"/>
  </si>
  <si>
    <t>※ 与　　　板</t>
    <rPh sb="2" eb="3">
      <t>アタエ</t>
    </rPh>
    <rPh sb="6" eb="7">
      <t>イタ</t>
    </rPh>
    <phoneticPr fontId="10"/>
  </si>
  <si>
    <t>※ 槙　　　原</t>
    <rPh sb="2" eb="3">
      <t>マキ</t>
    </rPh>
    <rPh sb="6" eb="7">
      <t>ハラ</t>
    </rPh>
    <phoneticPr fontId="10"/>
  </si>
  <si>
    <t>△　村　　松</t>
    <phoneticPr fontId="10"/>
  </si>
  <si>
    <t>吉      川</t>
    <phoneticPr fontId="10"/>
  </si>
  <si>
    <t>柿   　　  崎</t>
    <phoneticPr fontId="10"/>
  </si>
  <si>
    <t>有明</t>
    <rPh sb="0" eb="2">
      <t>アリアケ</t>
    </rPh>
    <phoneticPr fontId="10"/>
  </si>
  <si>
    <t>△分　　　水</t>
    <rPh sb="1" eb="2">
      <t>フン</t>
    </rPh>
    <rPh sb="5" eb="6">
      <t>ミズ</t>
    </rPh>
    <phoneticPr fontId="10"/>
  </si>
  <si>
    <t>△吉　　　田</t>
    <rPh sb="1" eb="2">
      <t>ヨシ</t>
    </rPh>
    <rPh sb="5" eb="6">
      <t>タ</t>
    </rPh>
    <phoneticPr fontId="10"/>
  </si>
  <si>
    <t>△粟　生　津</t>
    <rPh sb="1" eb="2">
      <t>アワ</t>
    </rPh>
    <rPh sb="3" eb="4">
      <t>ショウ</t>
    </rPh>
    <rPh sb="5" eb="6">
      <t>ツ</t>
    </rPh>
    <phoneticPr fontId="10"/>
  </si>
  <si>
    <t>東蒲原郡</t>
    <rPh sb="0" eb="1">
      <t>ヒガシ</t>
    </rPh>
    <rPh sb="1" eb="3">
      <t>カンバラ</t>
    </rPh>
    <rPh sb="3" eb="4">
      <t>グン</t>
    </rPh>
    <phoneticPr fontId="10"/>
  </si>
  <si>
    <t>ヨ経</t>
    <rPh sb="1" eb="2">
      <t>ケイ</t>
    </rPh>
    <phoneticPr fontId="10"/>
  </si>
  <si>
    <t>アヨサ経</t>
    <rPh sb="3" eb="4">
      <t>ケイ</t>
    </rPh>
    <phoneticPr fontId="10"/>
  </si>
  <si>
    <t>亀田</t>
    <rPh sb="0" eb="2">
      <t>カメダ</t>
    </rPh>
    <phoneticPr fontId="10"/>
  </si>
  <si>
    <t>亀田西</t>
    <rPh sb="0" eb="2">
      <t>カメダ</t>
    </rPh>
    <rPh sb="2" eb="3">
      <t>ニシ</t>
    </rPh>
    <phoneticPr fontId="10"/>
  </si>
  <si>
    <t>横越</t>
    <rPh sb="0" eb="2">
      <t>ヨコゴシ</t>
    </rPh>
    <phoneticPr fontId="10"/>
  </si>
  <si>
    <t>上所</t>
    <rPh sb="0" eb="1">
      <t>カミ</t>
    </rPh>
    <rPh sb="1" eb="2">
      <t>トコロ</t>
    </rPh>
    <phoneticPr fontId="10"/>
  </si>
  <si>
    <t>県　庁　前</t>
    <rPh sb="0" eb="3">
      <t>ケンチョウ</t>
    </rPh>
    <rPh sb="4" eb="5">
      <t>マエ</t>
    </rPh>
    <phoneticPr fontId="10"/>
  </si>
  <si>
    <t>愛宕</t>
    <rPh sb="0" eb="2">
      <t>アタゴ</t>
    </rPh>
    <phoneticPr fontId="10"/>
  </si>
  <si>
    <t>河渡</t>
    <rPh sb="0" eb="1">
      <t>コウド</t>
    </rPh>
    <rPh sb="1" eb="2">
      <t>ワタ</t>
    </rPh>
    <phoneticPr fontId="10"/>
  </si>
  <si>
    <t>牡丹山</t>
    <rPh sb="0" eb="2">
      <t>ボタン</t>
    </rPh>
    <rPh sb="2" eb="3">
      <t>ヤマ</t>
    </rPh>
    <phoneticPr fontId="10"/>
  </si>
  <si>
    <t>大形</t>
    <rPh sb="0" eb="2">
      <t>オオガタ</t>
    </rPh>
    <phoneticPr fontId="10"/>
  </si>
  <si>
    <t>山二ツ</t>
    <rPh sb="0" eb="1">
      <t>ヤマ</t>
    </rPh>
    <rPh sb="1" eb="2">
      <t>２</t>
    </rPh>
    <phoneticPr fontId="10"/>
  </si>
  <si>
    <t>※十日町川西</t>
    <rPh sb="1" eb="4">
      <t>トオカマチ</t>
    </rPh>
    <rPh sb="4" eb="6">
      <t>カワニシ</t>
    </rPh>
    <phoneticPr fontId="10"/>
  </si>
  <si>
    <t>※ 大　河　津</t>
    <rPh sb="2" eb="3">
      <t>ダイ</t>
    </rPh>
    <rPh sb="4" eb="5">
      <t>カワ</t>
    </rPh>
    <rPh sb="6" eb="7">
      <t>ツ</t>
    </rPh>
    <phoneticPr fontId="10"/>
  </si>
  <si>
    <t>※ 寺　　　泊</t>
    <rPh sb="2" eb="3">
      <t>テラ</t>
    </rPh>
    <rPh sb="6" eb="7">
      <t>ハク</t>
    </rPh>
    <phoneticPr fontId="10"/>
  </si>
  <si>
    <t>新潟市（旧豊栄市）</t>
    <rPh sb="0" eb="2">
      <t>ニイガタ</t>
    </rPh>
    <rPh sb="2" eb="3">
      <t>シ</t>
    </rPh>
    <rPh sb="4" eb="5">
      <t>キュウ</t>
    </rPh>
    <phoneticPr fontId="10"/>
  </si>
  <si>
    <t>新潟市・五泉市（旧中蒲原郡）</t>
    <rPh sb="0" eb="3">
      <t>ニイガタシ</t>
    </rPh>
    <rPh sb="4" eb="7">
      <t>ゴセンシ</t>
    </rPh>
    <rPh sb="8" eb="9">
      <t>キュウ</t>
    </rPh>
    <rPh sb="9" eb="10">
      <t>ナカ</t>
    </rPh>
    <rPh sb="10" eb="12">
      <t>カンバラ</t>
    </rPh>
    <rPh sb="12" eb="13">
      <t>グン</t>
    </rPh>
    <phoneticPr fontId="10"/>
  </si>
  <si>
    <t>新潟市（旧新津市）</t>
    <rPh sb="0" eb="2">
      <t>ニイガタ</t>
    </rPh>
    <rPh sb="2" eb="3">
      <t>シ</t>
    </rPh>
    <rPh sb="4" eb="5">
      <t>キュウ</t>
    </rPh>
    <phoneticPr fontId="10"/>
  </si>
  <si>
    <t>合計</t>
    <rPh sb="0" eb="2">
      <t>ゴウケイ</t>
    </rPh>
    <phoneticPr fontId="10"/>
  </si>
  <si>
    <t>三条市（旧南蒲原郡）</t>
    <rPh sb="0" eb="3">
      <t>サンジョウシ</t>
    </rPh>
    <rPh sb="4" eb="5">
      <t>キュウ</t>
    </rPh>
    <phoneticPr fontId="10"/>
  </si>
  <si>
    <t>旧両津市小計</t>
    <rPh sb="0" eb="1">
      <t>キュウ</t>
    </rPh>
    <rPh sb="4" eb="5">
      <t>ショウ</t>
    </rPh>
    <phoneticPr fontId="10"/>
  </si>
  <si>
    <t>長岡市（旧三島郡）・三島郡</t>
    <rPh sb="0" eb="3">
      <t>ナガオカシ</t>
    </rPh>
    <rPh sb="4" eb="5">
      <t>キュウ</t>
    </rPh>
    <rPh sb="5" eb="7">
      <t>サントウ</t>
    </rPh>
    <rPh sb="7" eb="8">
      <t>グン</t>
    </rPh>
    <phoneticPr fontId="10"/>
  </si>
  <si>
    <t>長岡市（旧栃尾市）</t>
    <rPh sb="0" eb="3">
      <t>ナガオカシ</t>
    </rPh>
    <rPh sb="4" eb="5">
      <t>キュウ</t>
    </rPh>
    <phoneticPr fontId="10"/>
  </si>
  <si>
    <t>十日町市</t>
    <rPh sb="0" eb="4">
      <t>トオカマチシ</t>
    </rPh>
    <phoneticPr fontId="10"/>
  </si>
  <si>
    <t>十日町市(旧中魚沼郡）・中魚沼郡</t>
    <rPh sb="0" eb="3">
      <t>トウカマチ</t>
    </rPh>
    <rPh sb="3" eb="4">
      <t>シ</t>
    </rPh>
    <rPh sb="5" eb="6">
      <t>キュウ</t>
    </rPh>
    <rPh sb="6" eb="10">
      <t>ナカウオヌマグン</t>
    </rPh>
    <phoneticPr fontId="10"/>
  </si>
  <si>
    <t>柏崎市（旧刈羽郡）・刈羽郡</t>
    <rPh sb="0" eb="3">
      <t>カシワザキシ</t>
    </rPh>
    <rPh sb="4" eb="5">
      <t>キュウ</t>
    </rPh>
    <rPh sb="10" eb="12">
      <t>カリワ</t>
    </rPh>
    <rPh sb="12" eb="13">
      <t>グン</t>
    </rPh>
    <phoneticPr fontId="10"/>
  </si>
  <si>
    <t>新潟市(旧白根市）</t>
    <rPh sb="0" eb="2">
      <t>ニイガタ</t>
    </rPh>
    <rPh sb="2" eb="3">
      <t>シ</t>
    </rPh>
    <rPh sb="4" eb="5">
      <t>キュウ</t>
    </rPh>
    <phoneticPr fontId="10"/>
  </si>
  <si>
    <t>高田地区小計</t>
    <rPh sb="4" eb="5">
      <t>ショウ</t>
    </rPh>
    <phoneticPr fontId="10"/>
  </si>
  <si>
    <t>直江津地区小計</t>
    <rPh sb="5" eb="6">
      <t>ショウ</t>
    </rPh>
    <phoneticPr fontId="10"/>
  </si>
  <si>
    <t>上越市（旧中頚城郡）</t>
    <rPh sb="0" eb="3">
      <t>ジョウエツシ</t>
    </rPh>
    <rPh sb="4" eb="5">
      <t>キュウ</t>
    </rPh>
    <rPh sb="5" eb="8">
      <t>ナカクビキ</t>
    </rPh>
    <rPh sb="8" eb="9">
      <t>グン</t>
    </rPh>
    <phoneticPr fontId="10"/>
  </si>
  <si>
    <t>十日町市（旧中魚沼郡）・中魚沼郡</t>
    <rPh sb="0" eb="3">
      <t>トウカマチ</t>
    </rPh>
    <rPh sb="3" eb="4">
      <t>シ</t>
    </rPh>
    <rPh sb="5" eb="6">
      <t>キュウ</t>
    </rPh>
    <rPh sb="6" eb="10">
      <t>ナカウオヌマグン</t>
    </rPh>
    <phoneticPr fontId="10"/>
  </si>
  <si>
    <t>新潟市・燕市(西蒲原郡)・西蒲原郡</t>
    <rPh sb="0" eb="3">
      <t>ニイガタシ</t>
    </rPh>
    <rPh sb="4" eb="6">
      <t>ツバメシ</t>
    </rPh>
    <rPh sb="7" eb="8">
      <t>ニシ</t>
    </rPh>
    <rPh sb="8" eb="10">
      <t>カンバラ</t>
    </rPh>
    <rPh sb="10" eb="11">
      <t>グン</t>
    </rPh>
    <rPh sb="13" eb="14">
      <t>ニシ</t>
    </rPh>
    <rPh sb="14" eb="16">
      <t>カンバラ</t>
    </rPh>
    <rPh sb="16" eb="17">
      <t>グン</t>
    </rPh>
    <phoneticPr fontId="10"/>
  </si>
  <si>
    <t>※寒川桑川</t>
    <rPh sb="1" eb="2">
      <t>カン</t>
    </rPh>
    <rPh sb="2" eb="3">
      <t>カワ</t>
    </rPh>
    <phoneticPr fontId="10"/>
  </si>
  <si>
    <t>※坂　　　町</t>
    <phoneticPr fontId="10"/>
  </si>
  <si>
    <t>※平　　　林</t>
    <phoneticPr fontId="10"/>
  </si>
  <si>
    <t>※府　　　屋</t>
    <phoneticPr fontId="10"/>
  </si>
  <si>
    <r>
      <t>※安</t>
    </r>
    <r>
      <rPr>
        <sz val="11"/>
        <rFont val="ＭＳ 明朝"/>
        <family val="1"/>
        <charset val="128"/>
      </rPr>
      <t xml:space="preserve">      </t>
    </r>
    <r>
      <rPr>
        <sz val="11"/>
        <rFont val="ＭＳ 明朝"/>
        <family val="1"/>
        <charset val="128"/>
      </rPr>
      <t>塚</t>
    </r>
    <phoneticPr fontId="10"/>
  </si>
  <si>
    <r>
      <t>※浦</t>
    </r>
    <r>
      <rPr>
        <sz val="11"/>
        <rFont val="ＭＳ 明朝"/>
        <family val="1"/>
        <charset val="128"/>
      </rPr>
      <t xml:space="preserve">  </t>
    </r>
    <r>
      <rPr>
        <sz val="11"/>
        <rFont val="ＭＳ 明朝"/>
        <family val="1"/>
        <charset val="128"/>
      </rPr>
      <t>川</t>
    </r>
    <r>
      <rPr>
        <sz val="11"/>
        <rFont val="ＭＳ 明朝"/>
        <family val="1"/>
        <charset val="128"/>
      </rPr>
      <t xml:space="preserve">  </t>
    </r>
    <r>
      <rPr>
        <sz val="11"/>
        <rFont val="ＭＳ 明朝"/>
        <family val="1"/>
        <charset val="128"/>
      </rPr>
      <t>原</t>
    </r>
    <phoneticPr fontId="10"/>
  </si>
  <si>
    <r>
      <t>※大</t>
    </r>
    <r>
      <rPr>
        <sz val="11"/>
        <rFont val="ＭＳ 明朝"/>
        <family val="1"/>
        <charset val="128"/>
      </rPr>
      <t xml:space="preserve">      </t>
    </r>
    <r>
      <rPr>
        <sz val="11"/>
        <rFont val="ＭＳ 明朝"/>
        <family val="1"/>
        <charset val="128"/>
      </rPr>
      <t>島</t>
    </r>
    <phoneticPr fontId="10"/>
  </si>
  <si>
    <t>△ 松　　　代</t>
    <rPh sb="2" eb="3">
      <t>マツ</t>
    </rPh>
    <rPh sb="6" eb="7">
      <t>ダイ</t>
    </rPh>
    <phoneticPr fontId="10"/>
  </si>
  <si>
    <t>△ 松　之　山</t>
    <rPh sb="2" eb="3">
      <t>マツ</t>
    </rPh>
    <rPh sb="4" eb="5">
      <t>コレ</t>
    </rPh>
    <rPh sb="6" eb="7">
      <t>ヤマ</t>
    </rPh>
    <phoneticPr fontId="10"/>
  </si>
  <si>
    <t>上越市・十日町市（旧東頚城郡）</t>
    <rPh sb="0" eb="3">
      <t>ジョウエツシ</t>
    </rPh>
    <rPh sb="4" eb="8">
      <t>トオカマチシ</t>
    </rPh>
    <rPh sb="9" eb="10">
      <t>キュウ</t>
    </rPh>
    <rPh sb="10" eb="13">
      <t>ヒガシクビキ</t>
    </rPh>
    <rPh sb="13" eb="14">
      <t>グン</t>
    </rPh>
    <phoneticPr fontId="10"/>
  </si>
  <si>
    <t>木戸</t>
    <phoneticPr fontId="10"/>
  </si>
  <si>
    <t>※魚　沼　北</t>
    <rPh sb="1" eb="2">
      <t>サカナ</t>
    </rPh>
    <rPh sb="3" eb="4">
      <t>ヌマ</t>
    </rPh>
    <rPh sb="5" eb="6">
      <t>キタ</t>
    </rPh>
    <phoneticPr fontId="10"/>
  </si>
  <si>
    <t>※中　之　口</t>
    <phoneticPr fontId="10"/>
  </si>
  <si>
    <t>※岩　　　室</t>
    <rPh sb="1" eb="2">
      <t>イワ</t>
    </rPh>
    <rPh sb="5" eb="6">
      <t>ムロ</t>
    </rPh>
    <phoneticPr fontId="10"/>
  </si>
  <si>
    <t>※西　　　川</t>
    <rPh sb="1" eb="2">
      <t>ニシ</t>
    </rPh>
    <rPh sb="5" eb="6">
      <t>カワ</t>
    </rPh>
    <phoneticPr fontId="10"/>
  </si>
  <si>
    <r>
      <t>※</t>
    </r>
    <r>
      <rPr>
        <sz val="9"/>
        <rFont val="ＭＳ 明朝"/>
        <family val="1"/>
        <charset val="128"/>
      </rPr>
      <t>小島谷（和島）</t>
    </r>
    <rPh sb="1" eb="3">
      <t>オジマ</t>
    </rPh>
    <rPh sb="3" eb="4">
      <t>タニ</t>
    </rPh>
    <rPh sb="5" eb="7">
      <t>ワジマ</t>
    </rPh>
    <phoneticPr fontId="10"/>
  </si>
  <si>
    <t>※仙　　　田</t>
    <phoneticPr fontId="10"/>
  </si>
  <si>
    <t>※田　　　沢</t>
    <phoneticPr fontId="10"/>
  </si>
  <si>
    <t>※高　　　柳</t>
    <rPh sb="1" eb="2">
      <t>タカ</t>
    </rPh>
    <rPh sb="5" eb="6">
      <t>ヤナギ</t>
    </rPh>
    <phoneticPr fontId="10"/>
  </si>
  <si>
    <t>長岡市・魚沼市（旧北魚沼郡）</t>
    <rPh sb="0" eb="3">
      <t>ナガオカシ</t>
    </rPh>
    <rPh sb="4" eb="6">
      <t>ウオヌマ</t>
    </rPh>
    <rPh sb="6" eb="7">
      <t>シ</t>
    </rPh>
    <rPh sb="8" eb="9">
      <t>キュウ</t>
    </rPh>
    <phoneticPr fontId="10"/>
  </si>
  <si>
    <t>佐和田</t>
    <phoneticPr fontId="10"/>
  </si>
  <si>
    <t>※　　巻</t>
    <rPh sb="3" eb="4">
      <t>マキ</t>
    </rPh>
    <phoneticPr fontId="10"/>
  </si>
  <si>
    <t>上越三和</t>
    <rPh sb="0" eb="2">
      <t>ジョウエツ</t>
    </rPh>
    <rPh sb="2" eb="4">
      <t>サンワ</t>
    </rPh>
    <phoneticPr fontId="10"/>
  </si>
  <si>
    <t>折込部数</t>
    <rPh sb="0" eb="2">
      <t>オリコミ</t>
    </rPh>
    <phoneticPr fontId="10"/>
  </si>
  <si>
    <t>※新潟県内におきましては、複合専売と合売の販売店では銘柄指定ができかねますので、ご了承お願い申しあげます。</t>
    <rPh sb="1" eb="3">
      <t>ニイガタ</t>
    </rPh>
    <rPh sb="3" eb="4">
      <t>ケン</t>
    </rPh>
    <rPh sb="4" eb="5">
      <t>ナイ</t>
    </rPh>
    <rPh sb="13" eb="14">
      <t>フク</t>
    </rPh>
    <rPh sb="14" eb="15">
      <t>ゴウ</t>
    </rPh>
    <rPh sb="15" eb="17">
      <t>センバイ</t>
    </rPh>
    <rPh sb="18" eb="19">
      <t>ゴウ</t>
    </rPh>
    <rPh sb="19" eb="20">
      <t>バイ</t>
    </rPh>
    <rPh sb="21" eb="24">
      <t>ハンバイテン</t>
    </rPh>
    <rPh sb="26" eb="28">
      <t>メイガラ</t>
    </rPh>
    <rPh sb="28" eb="30">
      <t>シテイ</t>
    </rPh>
    <rPh sb="41" eb="43">
      <t>リョウショウ</t>
    </rPh>
    <rPh sb="44" eb="45">
      <t>ネガ</t>
    </rPh>
    <rPh sb="46" eb="47">
      <t>モウ</t>
    </rPh>
    <phoneticPr fontId="10"/>
  </si>
  <si>
    <t>複･合売</t>
    <rPh sb="3" eb="4">
      <t>バイ</t>
    </rPh>
    <phoneticPr fontId="10"/>
  </si>
  <si>
    <t>長岡中央</t>
    <rPh sb="0" eb="2">
      <t>ナガオカ</t>
    </rPh>
    <rPh sb="2" eb="4">
      <t>チュウオウ</t>
    </rPh>
    <phoneticPr fontId="10"/>
  </si>
  <si>
    <t>ア新マ経</t>
    <rPh sb="1" eb="2">
      <t>シン</t>
    </rPh>
    <rPh sb="3" eb="4">
      <t>ケイ</t>
    </rPh>
    <phoneticPr fontId="10"/>
  </si>
  <si>
    <t>新マ経</t>
    <rPh sb="0" eb="1">
      <t>シン</t>
    </rPh>
    <rPh sb="2" eb="3">
      <t>ケイ</t>
    </rPh>
    <phoneticPr fontId="10"/>
  </si>
  <si>
    <t>新サ</t>
    <rPh sb="0" eb="1">
      <t>シン</t>
    </rPh>
    <phoneticPr fontId="10"/>
  </si>
  <si>
    <t>新マサ経</t>
    <rPh sb="0" eb="1">
      <t>シン</t>
    </rPh>
    <rPh sb="3" eb="4">
      <t>ケイ</t>
    </rPh>
    <phoneticPr fontId="10"/>
  </si>
  <si>
    <t>新マ</t>
    <rPh sb="0" eb="1">
      <t>シン</t>
    </rPh>
    <phoneticPr fontId="10"/>
  </si>
  <si>
    <t>アマヨサ経</t>
    <rPh sb="4" eb="5">
      <t>ケイ</t>
    </rPh>
    <phoneticPr fontId="10"/>
  </si>
  <si>
    <t>アマサ経</t>
    <rPh sb="3" eb="4">
      <t>ケイ</t>
    </rPh>
    <phoneticPr fontId="10"/>
  </si>
  <si>
    <t>ア新マサ経</t>
    <rPh sb="1" eb="2">
      <t>シン</t>
    </rPh>
    <rPh sb="4" eb="5">
      <t>ケイ</t>
    </rPh>
    <phoneticPr fontId="10"/>
  </si>
  <si>
    <t>新潟西</t>
    <rPh sb="0" eb="2">
      <t>ニイガタ</t>
    </rPh>
    <rPh sb="2" eb="3">
      <t>ニシ</t>
    </rPh>
    <phoneticPr fontId="10"/>
  </si>
  <si>
    <t>（旧：青山・寺尾・小針黒崎）</t>
    <rPh sb="1" eb="2">
      <t>キュウ</t>
    </rPh>
    <rPh sb="3" eb="5">
      <t>アオヤマ</t>
    </rPh>
    <rPh sb="6" eb="8">
      <t>テラオ</t>
    </rPh>
    <rPh sb="9" eb="11">
      <t>コバリ</t>
    </rPh>
    <rPh sb="11" eb="13">
      <t>クロサキ</t>
    </rPh>
    <phoneticPr fontId="10"/>
  </si>
  <si>
    <t>糸魚川東</t>
    <rPh sb="0" eb="3">
      <t>イトイガワ</t>
    </rPh>
    <rPh sb="3" eb="4">
      <t>ヒガシ</t>
    </rPh>
    <phoneticPr fontId="10"/>
  </si>
  <si>
    <t>早川</t>
    <rPh sb="0" eb="2">
      <t>ハヤカワ</t>
    </rPh>
    <phoneticPr fontId="10"/>
  </si>
  <si>
    <t>合</t>
    <phoneticPr fontId="10"/>
  </si>
  <si>
    <t>春日山</t>
    <rPh sb="0" eb="3">
      <t>カスガヤマ</t>
    </rPh>
    <phoneticPr fontId="10"/>
  </si>
  <si>
    <t>栄　(吉田)</t>
    <rPh sb="0" eb="1">
      <t>サカ</t>
    </rPh>
    <rPh sb="3" eb="5">
      <t>ヨシダ</t>
    </rPh>
    <phoneticPr fontId="10"/>
  </si>
  <si>
    <t>岡南（滝谷）</t>
    <rPh sb="0" eb="1">
      <t>オカ</t>
    </rPh>
    <rPh sb="1" eb="2">
      <t>ナン</t>
    </rPh>
    <rPh sb="3" eb="5">
      <t>タキヤ</t>
    </rPh>
    <phoneticPr fontId="10"/>
  </si>
  <si>
    <t>△川　　　 口</t>
    <rPh sb="1" eb="2">
      <t>カワ</t>
    </rPh>
    <rPh sb="6" eb="7">
      <t>クチ</t>
    </rPh>
    <phoneticPr fontId="10"/>
  </si>
  <si>
    <t>米山</t>
    <rPh sb="0" eb="2">
      <t>ヨネヤマ</t>
    </rPh>
    <phoneticPr fontId="10"/>
  </si>
  <si>
    <t>豊栄南</t>
    <rPh sb="0" eb="2">
      <t>トヨサカ</t>
    </rPh>
    <rPh sb="2" eb="3">
      <t>ミナミ</t>
    </rPh>
    <phoneticPr fontId="10"/>
  </si>
  <si>
    <t>三条北</t>
    <rPh sb="2" eb="3">
      <t>キタ</t>
    </rPh>
    <phoneticPr fontId="10"/>
  </si>
  <si>
    <t>三条南</t>
    <rPh sb="2" eb="3">
      <t>ミナミ</t>
    </rPh>
    <phoneticPr fontId="10"/>
  </si>
  <si>
    <t>ア新マサ</t>
    <rPh sb="1" eb="2">
      <t>シン</t>
    </rPh>
    <phoneticPr fontId="10"/>
  </si>
  <si>
    <t>新潟市(旧豊栄市）</t>
    <rPh sb="0" eb="2">
      <t>ニイガタ</t>
    </rPh>
    <rPh sb="2" eb="3">
      <t>シ</t>
    </rPh>
    <rPh sb="4" eb="5">
      <t>キュウ</t>
    </rPh>
    <rPh sb="5" eb="8">
      <t>トヨサカシ</t>
    </rPh>
    <phoneticPr fontId="10"/>
  </si>
  <si>
    <t xml:space="preserve"> ※新潟市△五泉市（旧中蒲原郡）</t>
    <rPh sb="2" eb="4">
      <t>ニイガタ</t>
    </rPh>
    <rPh sb="4" eb="5">
      <t>シ</t>
    </rPh>
    <rPh sb="6" eb="9">
      <t>ゴセンシ</t>
    </rPh>
    <rPh sb="10" eb="11">
      <t>キュウ</t>
    </rPh>
    <rPh sb="11" eb="15">
      <t>ナカカンバラグン</t>
    </rPh>
    <phoneticPr fontId="10"/>
  </si>
  <si>
    <t>※阿賀野市△胎内市（旧北蒲原郡）</t>
    <rPh sb="1" eb="4">
      <t>アガノ</t>
    </rPh>
    <rPh sb="4" eb="5">
      <t>シ</t>
    </rPh>
    <rPh sb="6" eb="8">
      <t>タイナイ</t>
    </rPh>
    <rPh sb="8" eb="9">
      <t>シ</t>
    </rPh>
    <rPh sb="10" eb="11">
      <t>キュウ</t>
    </rPh>
    <rPh sb="11" eb="14">
      <t>キタカンバラ</t>
    </rPh>
    <rPh sb="14" eb="15">
      <t>グン</t>
    </rPh>
    <phoneticPr fontId="10"/>
  </si>
  <si>
    <t>新潟市（旧新津市）</t>
    <rPh sb="0" eb="2">
      <t>ニイガタ</t>
    </rPh>
    <rPh sb="2" eb="3">
      <t>シ</t>
    </rPh>
    <rPh sb="4" eb="5">
      <t>キュウ</t>
    </rPh>
    <rPh sb="5" eb="8">
      <t>ニイツシ</t>
    </rPh>
    <phoneticPr fontId="10"/>
  </si>
  <si>
    <t>新発田市</t>
    <rPh sb="0" eb="4">
      <t>シバタシ</t>
    </rPh>
    <phoneticPr fontId="10"/>
  </si>
  <si>
    <t>村上市</t>
    <rPh sb="0" eb="2">
      <t>ムラカミ</t>
    </rPh>
    <rPh sb="2" eb="3">
      <t>シ</t>
    </rPh>
    <phoneticPr fontId="10"/>
  </si>
  <si>
    <t>新潟市（旧白根市）</t>
    <rPh sb="0" eb="2">
      <t>ニイガタ</t>
    </rPh>
    <rPh sb="2" eb="3">
      <t>シ</t>
    </rPh>
    <rPh sb="4" eb="5">
      <t>キュウ</t>
    </rPh>
    <rPh sb="5" eb="8">
      <t>シロネシ</t>
    </rPh>
    <phoneticPr fontId="10"/>
  </si>
  <si>
    <t>※新潟市・△燕市（旧西蒲原郡）・西蒲原郡</t>
    <rPh sb="1" eb="3">
      <t>ニイガタ</t>
    </rPh>
    <rPh sb="3" eb="4">
      <t>シ</t>
    </rPh>
    <rPh sb="9" eb="10">
      <t>キュウ</t>
    </rPh>
    <rPh sb="10" eb="11">
      <t>ニシ</t>
    </rPh>
    <rPh sb="11" eb="13">
      <t>カンバラ</t>
    </rPh>
    <rPh sb="13" eb="14">
      <t>グン</t>
    </rPh>
    <rPh sb="16" eb="17">
      <t>ニシ</t>
    </rPh>
    <rPh sb="17" eb="19">
      <t>カンバラ</t>
    </rPh>
    <rPh sb="19" eb="20">
      <t>グン</t>
    </rPh>
    <phoneticPr fontId="10"/>
  </si>
  <si>
    <t>佐渡市（旧両津市）</t>
    <rPh sb="0" eb="2">
      <t>サド</t>
    </rPh>
    <rPh sb="2" eb="3">
      <t>シ</t>
    </rPh>
    <rPh sb="4" eb="6">
      <t>キュウリョウ</t>
    </rPh>
    <rPh sb="6" eb="8">
      <t>ツシ</t>
    </rPh>
    <phoneticPr fontId="10"/>
  </si>
  <si>
    <t>佐渡市（旧佐渡郡）</t>
    <rPh sb="0" eb="2">
      <t>サド</t>
    </rPh>
    <rPh sb="2" eb="3">
      <t>シ</t>
    </rPh>
    <rPh sb="4" eb="5">
      <t>キュウ</t>
    </rPh>
    <rPh sb="5" eb="8">
      <t>サドグン</t>
    </rPh>
    <phoneticPr fontId="10"/>
  </si>
  <si>
    <t>三条市（旧南蒲原郡）</t>
    <rPh sb="0" eb="3">
      <t>サンジョウシ</t>
    </rPh>
    <rPh sb="4" eb="5">
      <t>キュウ</t>
    </rPh>
    <rPh sb="5" eb="6">
      <t>ミナミ</t>
    </rPh>
    <rPh sb="6" eb="8">
      <t>カンバラ</t>
    </rPh>
    <rPh sb="8" eb="9">
      <t>グン</t>
    </rPh>
    <phoneticPr fontId="10"/>
  </si>
  <si>
    <t>加茂市</t>
    <rPh sb="0" eb="2">
      <t>カモ</t>
    </rPh>
    <rPh sb="2" eb="3">
      <t>シ</t>
    </rPh>
    <phoneticPr fontId="10"/>
  </si>
  <si>
    <t>五泉</t>
    <phoneticPr fontId="25"/>
  </si>
  <si>
    <t>販 売 店 名</t>
    <phoneticPr fontId="10"/>
  </si>
  <si>
    <t>※長岡市（旧三島郡）・三島郡</t>
    <rPh sb="1" eb="4">
      <t>ナガオカシ</t>
    </rPh>
    <rPh sb="5" eb="6">
      <t>キュウ</t>
    </rPh>
    <rPh sb="6" eb="8">
      <t>サントウ</t>
    </rPh>
    <rPh sb="8" eb="9">
      <t>グン</t>
    </rPh>
    <rPh sb="11" eb="13">
      <t>サントウ</t>
    </rPh>
    <rPh sb="13" eb="14">
      <t>グン</t>
    </rPh>
    <phoneticPr fontId="10"/>
  </si>
  <si>
    <t>長岡市（旧刈羽郡）</t>
    <rPh sb="0" eb="3">
      <t>ナガオカシ</t>
    </rPh>
    <rPh sb="4" eb="5">
      <t>キュウ</t>
    </rPh>
    <rPh sb="5" eb="7">
      <t>カリワ</t>
    </rPh>
    <rPh sb="7" eb="8">
      <t>グン</t>
    </rPh>
    <phoneticPr fontId="10"/>
  </si>
  <si>
    <t>小千谷市</t>
    <rPh sb="0" eb="1">
      <t>コ</t>
    </rPh>
    <rPh sb="1" eb="2">
      <t>セン</t>
    </rPh>
    <rPh sb="2" eb="3">
      <t>タニ</t>
    </rPh>
    <rPh sb="3" eb="4">
      <t>シ</t>
    </rPh>
    <phoneticPr fontId="10"/>
  </si>
  <si>
    <t>見附市</t>
    <rPh sb="0" eb="3">
      <t>ミツケシ</t>
    </rPh>
    <phoneticPr fontId="10"/>
  </si>
  <si>
    <t>※魚沼市△長岡市（旧北魚沼郡）</t>
    <rPh sb="1" eb="2">
      <t>ウオ</t>
    </rPh>
    <rPh sb="2" eb="3">
      <t>ヌマ</t>
    </rPh>
    <rPh sb="3" eb="4">
      <t>シ</t>
    </rPh>
    <rPh sb="5" eb="8">
      <t>ナガオカシ</t>
    </rPh>
    <rPh sb="9" eb="10">
      <t>キュウ</t>
    </rPh>
    <rPh sb="10" eb="11">
      <t>キタ</t>
    </rPh>
    <rPh sb="11" eb="12">
      <t>ウオ</t>
    </rPh>
    <rPh sb="12" eb="13">
      <t>ヌマ</t>
    </rPh>
    <rPh sb="13" eb="14">
      <t>グン</t>
    </rPh>
    <phoneticPr fontId="10"/>
  </si>
  <si>
    <t>※南魚沼市（旧南魚沼郡）・南魚沼郡</t>
    <rPh sb="1" eb="2">
      <t>ミナミ</t>
    </rPh>
    <rPh sb="2" eb="4">
      <t>ウオヌマ</t>
    </rPh>
    <rPh sb="4" eb="5">
      <t>シ</t>
    </rPh>
    <rPh sb="6" eb="7">
      <t>キュウ</t>
    </rPh>
    <rPh sb="7" eb="8">
      <t>ミナミ</t>
    </rPh>
    <rPh sb="8" eb="9">
      <t>ウオ</t>
    </rPh>
    <rPh sb="9" eb="10">
      <t>ヌマ</t>
    </rPh>
    <rPh sb="10" eb="11">
      <t>グン</t>
    </rPh>
    <rPh sb="13" eb="14">
      <t>ミナミ</t>
    </rPh>
    <rPh sb="14" eb="15">
      <t>ウオ</t>
    </rPh>
    <rPh sb="15" eb="16">
      <t>ヌマ</t>
    </rPh>
    <rPh sb="16" eb="17">
      <t>グン</t>
    </rPh>
    <phoneticPr fontId="10"/>
  </si>
  <si>
    <t>十日町市</t>
    <rPh sb="0" eb="3">
      <t>トオカマチ</t>
    </rPh>
    <rPh sb="3" eb="4">
      <t>シ</t>
    </rPh>
    <phoneticPr fontId="10"/>
  </si>
  <si>
    <t>※十日町市（旧中魚沼郡）・中魚沼郡</t>
    <rPh sb="1" eb="4">
      <t>トオカマチ</t>
    </rPh>
    <rPh sb="4" eb="5">
      <t>シ</t>
    </rPh>
    <rPh sb="6" eb="7">
      <t>キュウ</t>
    </rPh>
    <rPh sb="7" eb="8">
      <t>ナカ</t>
    </rPh>
    <rPh sb="8" eb="10">
      <t>ウオヌマ</t>
    </rPh>
    <rPh sb="10" eb="11">
      <t>グン</t>
    </rPh>
    <rPh sb="13" eb="14">
      <t>ナカ</t>
    </rPh>
    <rPh sb="14" eb="16">
      <t>ウオヌマ</t>
    </rPh>
    <rPh sb="16" eb="17">
      <t>グン</t>
    </rPh>
    <phoneticPr fontId="10"/>
  </si>
  <si>
    <t>※柏崎市（旧刈羽郡）・刈羽郡</t>
    <rPh sb="1" eb="3">
      <t>カシワザキ</t>
    </rPh>
    <rPh sb="3" eb="4">
      <t>シ</t>
    </rPh>
    <rPh sb="5" eb="6">
      <t>キュウ</t>
    </rPh>
    <rPh sb="6" eb="8">
      <t>カリワ</t>
    </rPh>
    <rPh sb="8" eb="9">
      <t>グン</t>
    </rPh>
    <rPh sb="11" eb="14">
      <t>カリワグン</t>
    </rPh>
    <phoneticPr fontId="10"/>
  </si>
  <si>
    <t>高田地区</t>
    <rPh sb="0" eb="2">
      <t>タカダ</t>
    </rPh>
    <rPh sb="2" eb="4">
      <t>チク</t>
    </rPh>
    <phoneticPr fontId="10"/>
  </si>
  <si>
    <t>直江津地区</t>
    <rPh sb="0" eb="3">
      <t>ナオエツ</t>
    </rPh>
    <rPh sb="3" eb="5">
      <t>チク</t>
    </rPh>
    <phoneticPr fontId="10"/>
  </si>
  <si>
    <t>妙高市（旧中頚城郡）</t>
    <rPh sb="0" eb="2">
      <t>ミョウコウ</t>
    </rPh>
    <rPh sb="2" eb="3">
      <t>シ</t>
    </rPh>
    <rPh sb="4" eb="5">
      <t>キュウ</t>
    </rPh>
    <rPh sb="5" eb="6">
      <t>ナカ</t>
    </rPh>
    <rPh sb="6" eb="8">
      <t>クビキ</t>
    </rPh>
    <rPh sb="8" eb="9">
      <t>グン</t>
    </rPh>
    <phoneticPr fontId="10"/>
  </si>
  <si>
    <t>上越市（旧中頚城郡）</t>
    <rPh sb="0" eb="3">
      <t>ジョウエツシ</t>
    </rPh>
    <rPh sb="4" eb="5">
      <t>キュウ</t>
    </rPh>
    <rPh sb="5" eb="6">
      <t>ナカ</t>
    </rPh>
    <rPh sb="6" eb="8">
      <t>クビキ</t>
    </rPh>
    <rPh sb="8" eb="9">
      <t>グン</t>
    </rPh>
    <phoneticPr fontId="10"/>
  </si>
  <si>
    <t>※上越市△十日町市（旧東頚城郡）</t>
    <rPh sb="1" eb="3">
      <t>ジョウエツ</t>
    </rPh>
    <rPh sb="3" eb="4">
      <t>シ</t>
    </rPh>
    <rPh sb="5" eb="9">
      <t>トオカマチシ</t>
    </rPh>
    <rPh sb="10" eb="11">
      <t>キュウ</t>
    </rPh>
    <rPh sb="11" eb="12">
      <t>ヒガシ</t>
    </rPh>
    <rPh sb="12" eb="14">
      <t>クビキ</t>
    </rPh>
    <rPh sb="14" eb="15">
      <t>グン</t>
    </rPh>
    <phoneticPr fontId="10"/>
  </si>
  <si>
    <t>栄　(山嵜)</t>
    <rPh sb="0" eb="1">
      <t>サカ</t>
    </rPh>
    <rPh sb="3" eb="5">
      <t>ヤマザキ</t>
    </rPh>
    <phoneticPr fontId="10"/>
  </si>
  <si>
    <t>豊栄</t>
    <rPh sb="0" eb="2">
      <t>トヨサカ</t>
    </rPh>
    <phoneticPr fontId="25"/>
  </si>
  <si>
    <t>長岡東</t>
    <rPh sb="0" eb="2">
      <t>ナガオカ</t>
    </rPh>
    <phoneticPr fontId="10"/>
  </si>
  <si>
    <t>悠久</t>
    <phoneticPr fontId="10"/>
  </si>
  <si>
    <t>速報社</t>
    <rPh sb="0" eb="2">
      <t>ソクホウ</t>
    </rPh>
    <rPh sb="2" eb="3">
      <t>シャ</t>
    </rPh>
    <phoneticPr fontId="10"/>
  </si>
  <si>
    <t>(石地含む)</t>
    <rPh sb="1" eb="3">
      <t>イシジ</t>
    </rPh>
    <rPh sb="3" eb="4">
      <t>フク</t>
    </rPh>
    <phoneticPr fontId="10"/>
  </si>
  <si>
    <t>(旧栄横山含む)</t>
    <rPh sb="1" eb="2">
      <t>キュウ</t>
    </rPh>
    <rPh sb="2" eb="3">
      <t>サカエ</t>
    </rPh>
    <rPh sb="3" eb="5">
      <t>ヨコヤマ</t>
    </rPh>
    <rPh sb="5" eb="6">
      <t>フク</t>
    </rPh>
    <phoneticPr fontId="10"/>
  </si>
  <si>
    <t>様</t>
    <rPh sb="0" eb="1">
      <t>サマ</t>
    </rPh>
    <phoneticPr fontId="10"/>
  </si>
  <si>
    <t>旧佐渡郡小計</t>
    <rPh sb="0" eb="1">
      <t>キュウ</t>
    </rPh>
    <rPh sb="1" eb="3">
      <t>サド</t>
    </rPh>
    <rPh sb="3" eb="4">
      <t>グン</t>
    </rPh>
    <rPh sb="4" eb="5">
      <t>ショウ</t>
    </rPh>
    <phoneticPr fontId="10"/>
  </si>
  <si>
    <t>長岡市・魚沼市
(旧北魚沼郡）</t>
    <rPh sb="0" eb="3">
      <t>ナガオカシ</t>
    </rPh>
    <rPh sb="4" eb="6">
      <t>ウオヌマ</t>
    </rPh>
    <rPh sb="6" eb="7">
      <t>シ</t>
    </rPh>
    <rPh sb="9" eb="10">
      <t>キュウ</t>
    </rPh>
    <phoneticPr fontId="10"/>
  </si>
  <si>
    <t>柏崎市（旧市内）</t>
    <rPh sb="4" eb="5">
      <t>キュウ</t>
    </rPh>
    <rPh sb="5" eb="7">
      <t>シナイ</t>
    </rPh>
    <phoneticPr fontId="10"/>
  </si>
  <si>
    <t>上越市(旧市内）</t>
    <rPh sb="4" eb="5">
      <t>キュウ</t>
    </rPh>
    <rPh sb="5" eb="7">
      <t>シナイ</t>
    </rPh>
    <phoneticPr fontId="10"/>
  </si>
  <si>
    <t>上越市
（旧中頚城郡）</t>
    <rPh sb="0" eb="3">
      <t>ジョウエツシ</t>
    </rPh>
    <rPh sb="5" eb="6">
      <t>キュウ</t>
    </rPh>
    <rPh sb="6" eb="9">
      <t>ナカクビキ</t>
    </rPh>
    <rPh sb="9" eb="10">
      <t>グン</t>
    </rPh>
    <phoneticPr fontId="10"/>
  </si>
  <si>
    <t>上越市・十日町市
（旧東頚城郡）</t>
    <rPh sb="0" eb="3">
      <t>ジョウエツシ</t>
    </rPh>
    <rPh sb="4" eb="8">
      <t>トオカマチシ</t>
    </rPh>
    <rPh sb="10" eb="11">
      <t>キュウ</t>
    </rPh>
    <rPh sb="11" eb="14">
      <t>ヒガシクビキ</t>
    </rPh>
    <rPh sb="14" eb="15">
      <t>グン</t>
    </rPh>
    <phoneticPr fontId="10"/>
  </si>
  <si>
    <t>妙高市
（旧中頚城郡）</t>
    <rPh sb="0" eb="2">
      <t>ミョウコウ</t>
    </rPh>
    <rPh sb="2" eb="3">
      <t>シ</t>
    </rPh>
    <rPh sb="5" eb="6">
      <t>キュウ</t>
    </rPh>
    <rPh sb="6" eb="7">
      <t>ナカ</t>
    </rPh>
    <phoneticPr fontId="10"/>
  </si>
  <si>
    <t>糸魚川市（旧市内）</t>
    <rPh sb="5" eb="6">
      <t>キュウ</t>
    </rPh>
    <rPh sb="6" eb="8">
      <t>シナイ</t>
    </rPh>
    <phoneticPr fontId="10"/>
  </si>
  <si>
    <t>三条市（旧市内）</t>
    <rPh sb="4" eb="5">
      <t>キュウ</t>
    </rPh>
    <rPh sb="5" eb="7">
      <t>シナイ</t>
    </rPh>
    <phoneticPr fontId="10"/>
  </si>
  <si>
    <t>燕 　市(旧市内）</t>
    <rPh sb="5" eb="6">
      <t>キュウ</t>
    </rPh>
    <rPh sb="6" eb="8">
      <t>シナイ</t>
    </rPh>
    <phoneticPr fontId="10"/>
  </si>
  <si>
    <t>三条市
（旧南蒲原郡）</t>
    <rPh sb="0" eb="3">
      <t>サンジョウシ</t>
    </rPh>
    <rPh sb="5" eb="6">
      <t>キュウ</t>
    </rPh>
    <phoneticPr fontId="10"/>
  </si>
  <si>
    <t>長岡市(旧市内）</t>
    <rPh sb="4" eb="5">
      <t>キュウ</t>
    </rPh>
    <rPh sb="5" eb="7">
      <t>シナイ</t>
    </rPh>
    <phoneticPr fontId="10"/>
  </si>
  <si>
    <t>新潟市(旧市内)　【朝日新聞】</t>
    <rPh sb="0" eb="3">
      <t>ニイガタシ</t>
    </rPh>
    <rPh sb="4" eb="7">
      <t>キュウシナイ</t>
    </rPh>
    <phoneticPr fontId="10"/>
  </si>
  <si>
    <t>新潟市(旧市内)　【読売新聞】</t>
    <rPh sb="0" eb="3">
      <t>ニイガタシ</t>
    </rPh>
    <rPh sb="4" eb="5">
      <t>キュウ</t>
    </rPh>
    <rPh sb="5" eb="7">
      <t>シナイ</t>
    </rPh>
    <phoneticPr fontId="10"/>
  </si>
  <si>
    <t>新潟市(旧市内)　【新潟日報】</t>
    <rPh sb="0" eb="3">
      <t>ニイガタシ</t>
    </rPh>
    <rPh sb="4" eb="7">
      <t>キュウシナイ</t>
    </rPh>
    <rPh sb="10" eb="12">
      <t>ニイガタ</t>
    </rPh>
    <rPh sb="12" eb="14">
      <t>ニッポウ</t>
    </rPh>
    <phoneticPr fontId="10"/>
  </si>
  <si>
    <t>五泉市（旧市内）</t>
    <rPh sb="0" eb="2">
      <t>ゴセン</t>
    </rPh>
    <rPh sb="2" eb="3">
      <t>シ</t>
    </rPh>
    <rPh sb="4" eb="7">
      <t>キュウシナイ</t>
    </rPh>
    <phoneticPr fontId="10"/>
  </si>
  <si>
    <t>三条市（旧市内）</t>
    <rPh sb="0" eb="3">
      <t>サンジョウシ</t>
    </rPh>
    <rPh sb="4" eb="5">
      <t>キュウ</t>
    </rPh>
    <rPh sb="5" eb="7">
      <t>シナイ</t>
    </rPh>
    <phoneticPr fontId="10"/>
  </si>
  <si>
    <t>燕市（旧市内）</t>
    <rPh sb="0" eb="2">
      <t>ツバメシ</t>
    </rPh>
    <rPh sb="3" eb="4">
      <t>キュウ</t>
    </rPh>
    <rPh sb="4" eb="6">
      <t>シナイ</t>
    </rPh>
    <phoneticPr fontId="10"/>
  </si>
  <si>
    <t>長岡市（旧市内）</t>
    <rPh sb="0" eb="3">
      <t>ナガオカシ</t>
    </rPh>
    <rPh sb="4" eb="5">
      <t>キュウ</t>
    </rPh>
    <rPh sb="5" eb="7">
      <t>シナイ</t>
    </rPh>
    <phoneticPr fontId="10"/>
  </si>
  <si>
    <t>柏崎市（旧市内）</t>
    <rPh sb="0" eb="2">
      <t>カシワザキ</t>
    </rPh>
    <rPh sb="2" eb="3">
      <t>シ</t>
    </rPh>
    <rPh sb="4" eb="5">
      <t>キュウ</t>
    </rPh>
    <rPh sb="5" eb="7">
      <t>シナイ</t>
    </rPh>
    <phoneticPr fontId="10"/>
  </si>
  <si>
    <t>上越市（旧市内）</t>
    <rPh sb="0" eb="2">
      <t>ジョウエツ</t>
    </rPh>
    <rPh sb="2" eb="3">
      <t>シ</t>
    </rPh>
    <rPh sb="4" eb="5">
      <t>キュウ</t>
    </rPh>
    <rPh sb="5" eb="7">
      <t>シナイ</t>
    </rPh>
    <phoneticPr fontId="10"/>
  </si>
  <si>
    <t>糸魚川市（旧市内）</t>
    <rPh sb="0" eb="3">
      <t>イトイガワ</t>
    </rPh>
    <rPh sb="3" eb="4">
      <t>シ</t>
    </rPh>
    <rPh sb="5" eb="6">
      <t>キュウ</t>
    </rPh>
    <rPh sb="6" eb="8">
      <t>シナイ</t>
    </rPh>
    <phoneticPr fontId="10"/>
  </si>
  <si>
    <t>南魚沼市（旧南魚沼郡）・南魚沼郡</t>
    <rPh sb="0" eb="1">
      <t>ミナミ</t>
    </rPh>
    <rPh sb="1" eb="3">
      <t>ウオヌマ</t>
    </rPh>
    <rPh sb="3" eb="4">
      <t>シ</t>
    </rPh>
    <rPh sb="5" eb="6">
      <t>キュウ</t>
    </rPh>
    <rPh sb="6" eb="7">
      <t>ミナミ</t>
    </rPh>
    <rPh sb="7" eb="9">
      <t>ウオヌマ</t>
    </rPh>
    <rPh sb="9" eb="10">
      <t>グン</t>
    </rPh>
    <phoneticPr fontId="10"/>
  </si>
  <si>
    <t>新潟市（旧市内）</t>
    <rPh sb="4" eb="5">
      <t>キュウ</t>
    </rPh>
    <rPh sb="5" eb="7">
      <t>シナイ</t>
    </rPh>
    <phoneticPr fontId="10"/>
  </si>
  <si>
    <t>五泉市（旧市内）</t>
    <rPh sb="4" eb="7">
      <t>キュウシナイ</t>
    </rPh>
    <phoneticPr fontId="10"/>
  </si>
  <si>
    <t>阿賀野市・胎内市（旧北蒲原郡）</t>
    <rPh sb="0" eb="3">
      <t>アガノ</t>
    </rPh>
    <rPh sb="3" eb="4">
      <t>シ</t>
    </rPh>
    <rPh sb="5" eb="7">
      <t>タイナイ</t>
    </rPh>
    <rPh sb="7" eb="8">
      <t>シ</t>
    </rPh>
    <rPh sb="9" eb="10">
      <t>キュウ</t>
    </rPh>
    <rPh sb="10" eb="11">
      <t>キタ</t>
    </rPh>
    <rPh sb="11" eb="13">
      <t>カンバラ</t>
    </rPh>
    <rPh sb="13" eb="14">
      <t>グン</t>
    </rPh>
    <phoneticPr fontId="10"/>
  </si>
  <si>
    <t>佐渡市（旧両津市・佐渡郡）</t>
    <rPh sb="0" eb="2">
      <t>サド</t>
    </rPh>
    <rPh sb="2" eb="3">
      <t>シ</t>
    </rPh>
    <rPh sb="4" eb="5">
      <t>キュウ</t>
    </rPh>
    <rPh sb="5" eb="7">
      <t>リョウツ</t>
    </rPh>
    <rPh sb="7" eb="8">
      <t>シ</t>
    </rPh>
    <rPh sb="9" eb="11">
      <t>サド</t>
    </rPh>
    <rPh sb="11" eb="12">
      <t>グン</t>
    </rPh>
    <phoneticPr fontId="10"/>
  </si>
  <si>
    <t>燕市（旧市内）</t>
    <rPh sb="0" eb="1">
      <t>ツバメ</t>
    </rPh>
    <rPh sb="3" eb="4">
      <t>キュウ</t>
    </rPh>
    <rPh sb="4" eb="6">
      <t>シナイ</t>
    </rPh>
    <phoneticPr fontId="10"/>
  </si>
  <si>
    <t>長岡市（旧市内）</t>
    <rPh sb="4" eb="5">
      <t>キュウ</t>
    </rPh>
    <rPh sb="5" eb="7">
      <t>シナイ</t>
    </rPh>
    <phoneticPr fontId="10"/>
  </si>
  <si>
    <t>上越市（旧市内）</t>
    <rPh sb="4" eb="5">
      <t>キュウ</t>
    </rPh>
    <rPh sb="5" eb="7">
      <t>シナイ</t>
    </rPh>
    <phoneticPr fontId="10"/>
  </si>
  <si>
    <t>名立谷浜</t>
    <rPh sb="0" eb="2">
      <t>ナダチ</t>
    </rPh>
    <rPh sb="2" eb="4">
      <t>タニハマ</t>
    </rPh>
    <phoneticPr fontId="10"/>
  </si>
  <si>
    <t>糸魚川市（旧西頚城郡）</t>
    <rPh sb="0" eb="3">
      <t>イトイガワ</t>
    </rPh>
    <rPh sb="3" eb="4">
      <t>シ</t>
    </rPh>
    <rPh sb="5" eb="6">
      <t>キュウ</t>
    </rPh>
    <rPh sb="6" eb="10">
      <t>ニシクビキグン</t>
    </rPh>
    <phoneticPr fontId="10"/>
  </si>
  <si>
    <t>糸魚川市（旧西頚城郡）</t>
    <rPh sb="0" eb="4">
      <t>イトイガワシ</t>
    </rPh>
    <rPh sb="5" eb="6">
      <t>キュウ</t>
    </rPh>
    <rPh sb="6" eb="7">
      <t>セイ</t>
    </rPh>
    <phoneticPr fontId="10"/>
  </si>
  <si>
    <t>青　　　海</t>
    <phoneticPr fontId="10"/>
  </si>
  <si>
    <t>筒　　　石</t>
    <phoneticPr fontId="10"/>
  </si>
  <si>
    <t>能　　　生</t>
    <phoneticPr fontId="10"/>
  </si>
  <si>
    <t>新潟市(旧市内）</t>
    <rPh sb="4" eb="5">
      <t>キュウ</t>
    </rPh>
    <rPh sb="5" eb="7">
      <t>シナイ</t>
    </rPh>
    <phoneticPr fontId="10"/>
  </si>
  <si>
    <t>新潟市・五泉市
（旧中蒲原郡）</t>
    <rPh sb="0" eb="3">
      <t>ニイガタシ</t>
    </rPh>
    <rPh sb="4" eb="7">
      <t>ゴセンシ</t>
    </rPh>
    <rPh sb="9" eb="10">
      <t>キュウ</t>
    </rPh>
    <phoneticPr fontId="10"/>
  </si>
  <si>
    <t>五泉市(旧市内）</t>
    <rPh sb="4" eb="5">
      <t>キュウ</t>
    </rPh>
    <rPh sb="5" eb="7">
      <t>シナイ</t>
    </rPh>
    <phoneticPr fontId="10"/>
  </si>
  <si>
    <t>新潟市（旧白根市）</t>
    <rPh sb="0" eb="2">
      <t>ニイガタ</t>
    </rPh>
    <rPh sb="2" eb="3">
      <t>シ</t>
    </rPh>
    <rPh sb="4" eb="5">
      <t>キュウ</t>
    </rPh>
    <phoneticPr fontId="10"/>
  </si>
  <si>
    <t>阿賀野市・胎内市
（旧北蒲原郡）</t>
    <rPh sb="0" eb="4">
      <t>アガノシ</t>
    </rPh>
    <rPh sb="5" eb="8">
      <t>タイナイシ</t>
    </rPh>
    <rPh sb="10" eb="11">
      <t>キュウ</t>
    </rPh>
    <rPh sb="11" eb="12">
      <t>キタ</t>
    </rPh>
    <phoneticPr fontId="10"/>
  </si>
  <si>
    <t>村　　上　　市</t>
    <phoneticPr fontId="10"/>
  </si>
  <si>
    <t>岩　　船　　郡</t>
    <phoneticPr fontId="10"/>
  </si>
  <si>
    <t>東　蒲　原　郡</t>
    <phoneticPr fontId="10"/>
  </si>
  <si>
    <t>佐渡市（旧両津市・
佐渡郡）</t>
    <rPh sb="0" eb="3">
      <t>サドシ</t>
    </rPh>
    <rPh sb="4" eb="5">
      <t>キュウ</t>
    </rPh>
    <rPh sb="5" eb="7">
      <t>リョウツ</t>
    </rPh>
    <rPh sb="7" eb="8">
      <t>シ</t>
    </rPh>
    <rPh sb="10" eb="12">
      <t>サド</t>
    </rPh>
    <rPh sb="12" eb="13">
      <t>グン</t>
    </rPh>
    <phoneticPr fontId="10"/>
  </si>
  <si>
    <t>※上記以外のサイズ等につきましては、別途お問い合わせください。</t>
    <rPh sb="1" eb="3">
      <t>ジョウキ</t>
    </rPh>
    <rPh sb="3" eb="5">
      <t>イガイ</t>
    </rPh>
    <rPh sb="9" eb="10">
      <t>トウ</t>
    </rPh>
    <rPh sb="18" eb="20">
      <t>ベット</t>
    </rPh>
    <rPh sb="21" eb="22">
      <t>ト</t>
    </rPh>
    <rPh sb="23" eb="24">
      <t>ア</t>
    </rPh>
    <phoneticPr fontId="10"/>
  </si>
  <si>
    <t>新発田西</t>
    <phoneticPr fontId="25"/>
  </si>
  <si>
    <t>新発田東</t>
    <phoneticPr fontId="25"/>
  </si>
  <si>
    <t>● 折込管理料・・・・旧長岡市内へ配送する場合は、折込料の１％</t>
    <rPh sb="11" eb="12">
      <t>キュウ</t>
    </rPh>
    <phoneticPr fontId="10"/>
  </si>
  <si>
    <t>　　　　　　　　　　を頂戴致します。</t>
    <phoneticPr fontId="10"/>
  </si>
  <si>
    <t>　　　　　　　　　　旧長岡市以外へ配送する場合は、折込料の１０％  　</t>
    <rPh sb="10" eb="11">
      <t>キュウ</t>
    </rPh>
    <phoneticPr fontId="10"/>
  </si>
  <si>
    <t>糸魚川市
（旧西頚城郡）</t>
    <rPh sb="0" eb="4">
      <t>イトイガワシ</t>
    </rPh>
    <rPh sb="6" eb="7">
      <t>キュウ</t>
    </rPh>
    <rPh sb="7" eb="8">
      <t>ニシ</t>
    </rPh>
    <rPh sb="8" eb="10">
      <t>クビキ</t>
    </rPh>
    <rPh sb="10" eb="11">
      <t>グン</t>
    </rPh>
    <phoneticPr fontId="10"/>
  </si>
  <si>
    <t>見附北</t>
    <rPh sb="0" eb="2">
      <t>ミツケ</t>
    </rPh>
    <rPh sb="2" eb="3">
      <t>キタ</t>
    </rPh>
    <phoneticPr fontId="10"/>
  </si>
  <si>
    <t>ア新マ経</t>
    <rPh sb="1" eb="2">
      <t>シン</t>
    </rPh>
    <rPh sb="3" eb="4">
      <t>キョウ</t>
    </rPh>
    <phoneticPr fontId="10"/>
  </si>
  <si>
    <t>下条</t>
    <phoneticPr fontId="10"/>
  </si>
  <si>
    <t>※礼　　　拝</t>
  </si>
  <si>
    <t>荒浜</t>
  </si>
  <si>
    <t>※厚紙＝110㎏以上</t>
    <rPh sb="1" eb="3">
      <t>アツガミ</t>
    </rPh>
    <rPh sb="8" eb="10">
      <t>イジョウ</t>
    </rPh>
    <phoneticPr fontId="10"/>
  </si>
  <si>
    <t>2017年10月1日改定実施</t>
    <phoneticPr fontId="10"/>
  </si>
  <si>
    <t>2019.3.1出雲崎と統合</t>
    <rPh sb="8" eb="11">
      <t>イズモザキ</t>
    </rPh>
    <rPh sb="12" eb="14">
      <t>トウゴウ</t>
    </rPh>
    <phoneticPr fontId="10"/>
  </si>
  <si>
    <t>石山</t>
    <phoneticPr fontId="10"/>
  </si>
  <si>
    <t>新潟東</t>
    <rPh sb="0" eb="2">
      <t>ニイガタ</t>
    </rPh>
    <rPh sb="2" eb="3">
      <t>ヒガシ</t>
    </rPh>
    <phoneticPr fontId="10"/>
  </si>
  <si>
    <t>2019.4.1統合</t>
    <rPh sb="8" eb="10">
      <t>トウゴウ</t>
    </rPh>
    <phoneticPr fontId="10"/>
  </si>
  <si>
    <t>北部</t>
  </si>
  <si>
    <t>関屋</t>
  </si>
  <si>
    <t>2019.5.1統合</t>
    <rPh sb="8" eb="10">
      <t>トウゴウ</t>
    </rPh>
    <phoneticPr fontId="10"/>
  </si>
  <si>
    <t>万代</t>
    <rPh sb="0" eb="2">
      <t>バンダイ</t>
    </rPh>
    <phoneticPr fontId="10"/>
  </si>
  <si>
    <t>小新黒埼</t>
    <rPh sb="0" eb="1">
      <t>コ</t>
    </rPh>
    <rPh sb="1" eb="2">
      <t>シン</t>
    </rPh>
    <rPh sb="2" eb="4">
      <t>クロサキ</t>
    </rPh>
    <phoneticPr fontId="10"/>
  </si>
  <si>
    <t>黒埼南</t>
    <rPh sb="0" eb="2">
      <t>クロサキ</t>
    </rPh>
    <rPh sb="2" eb="3">
      <t>ミナミ</t>
    </rPh>
    <phoneticPr fontId="10"/>
  </si>
  <si>
    <t>2019.6.1相川と統合</t>
    <rPh sb="8" eb="10">
      <t>アイカワ</t>
    </rPh>
    <rPh sb="11" eb="13">
      <t>トウゴウ</t>
    </rPh>
    <phoneticPr fontId="10"/>
  </si>
  <si>
    <t>合</t>
    <phoneticPr fontId="10"/>
  </si>
  <si>
    <t>2019.6塩沢・石打と統合</t>
    <rPh sb="6" eb="8">
      <t>シオザワ</t>
    </rPh>
    <rPh sb="9" eb="11">
      <t>イシウチ</t>
    </rPh>
    <rPh sb="12" eb="14">
      <t>トウゴウ</t>
    </rPh>
    <phoneticPr fontId="10"/>
  </si>
  <si>
    <t>※西　　　山</t>
    <rPh sb="1" eb="2">
      <t>ニシ</t>
    </rPh>
    <rPh sb="5" eb="6">
      <t>ヤマ</t>
    </rPh>
    <phoneticPr fontId="10"/>
  </si>
  <si>
    <t>※塩沢石打</t>
    <rPh sb="3" eb="5">
      <t>イシウチ</t>
    </rPh>
    <phoneticPr fontId="10"/>
  </si>
  <si>
    <t>2019.7.1 県庁前と統合</t>
    <rPh sb="9" eb="11">
      <t>ケンチョウ</t>
    </rPh>
    <rPh sb="11" eb="12">
      <t>マエ</t>
    </rPh>
    <rPh sb="13" eb="15">
      <t>トウゴウ</t>
    </rPh>
    <phoneticPr fontId="10"/>
  </si>
  <si>
    <t>2019.8.1米山と統合</t>
    <rPh sb="8" eb="10">
      <t>ヨネヤマ</t>
    </rPh>
    <rPh sb="11" eb="13">
      <t>トウゴウ</t>
    </rPh>
    <phoneticPr fontId="10"/>
  </si>
  <si>
    <t>（谷根・青海川含む）</t>
    <rPh sb="1" eb="2">
      <t>タニ</t>
    </rPh>
    <rPh sb="2" eb="3">
      <t>ネ</t>
    </rPh>
    <rPh sb="4" eb="7">
      <t>オウミガワ</t>
    </rPh>
    <rPh sb="7" eb="8">
      <t>フク</t>
    </rPh>
    <phoneticPr fontId="10"/>
  </si>
  <si>
    <t>　（岩室地区含む）</t>
    <rPh sb="2" eb="4">
      <t>イワムロ</t>
    </rPh>
    <rPh sb="4" eb="6">
      <t>チク</t>
    </rPh>
    <rPh sb="6" eb="7">
      <t>フク</t>
    </rPh>
    <phoneticPr fontId="10"/>
  </si>
  <si>
    <t>駅南東</t>
    <rPh sb="2" eb="3">
      <t>ヒガシ</t>
    </rPh>
    <phoneticPr fontId="10"/>
  </si>
  <si>
    <t>2020.10.1府屋と統合</t>
    <rPh sb="9" eb="11">
      <t>フヤ</t>
    </rPh>
    <rPh sb="12" eb="14">
      <t>トウゴウ</t>
    </rPh>
    <phoneticPr fontId="10"/>
  </si>
  <si>
    <t>2020.11.1統合</t>
    <rPh sb="9" eb="11">
      <t>トウゴウ</t>
    </rPh>
    <phoneticPr fontId="10"/>
  </si>
  <si>
    <t>合</t>
    <phoneticPr fontId="10"/>
  </si>
  <si>
    <t>2020.11.1津南と統合</t>
    <rPh sb="9" eb="11">
      <t>ツナン</t>
    </rPh>
    <rPh sb="12" eb="14">
      <t>トウゴウ</t>
    </rPh>
    <phoneticPr fontId="10"/>
  </si>
  <si>
    <t>※一部地区で朝日、読売、産経の取扱いがございます</t>
    <rPh sb="1" eb="3">
      <t>イチブ</t>
    </rPh>
    <rPh sb="3" eb="5">
      <t>チク</t>
    </rPh>
    <rPh sb="6" eb="8">
      <t>アサヒ</t>
    </rPh>
    <rPh sb="9" eb="11">
      <t>ヨミウリ</t>
    </rPh>
    <rPh sb="12" eb="14">
      <t>サンケイ</t>
    </rPh>
    <rPh sb="15" eb="17">
      <t>トリアツカ</t>
    </rPh>
    <phoneticPr fontId="10"/>
  </si>
  <si>
    <t>2020.11.1糸魚川東と統合</t>
    <rPh sb="9" eb="12">
      <t>イトイガワ</t>
    </rPh>
    <rPh sb="12" eb="13">
      <t>ヒガシ</t>
    </rPh>
    <rPh sb="14" eb="16">
      <t>トウゴウ</t>
    </rPh>
    <phoneticPr fontId="10"/>
  </si>
  <si>
    <t>2020.11.1とやの・県庁前と統合</t>
    <rPh sb="13" eb="15">
      <t>ケンチョウ</t>
    </rPh>
    <rPh sb="15" eb="16">
      <t>マエ</t>
    </rPh>
    <rPh sb="17" eb="19">
      <t>トウゴウ</t>
    </rPh>
    <phoneticPr fontId="10"/>
  </si>
  <si>
    <t>2020.12.1荒浜と統合</t>
    <rPh sb="9" eb="10">
      <t>アラ</t>
    </rPh>
    <rPh sb="10" eb="11">
      <t>ハマ</t>
    </rPh>
    <rPh sb="12" eb="14">
      <t>トウゴウ</t>
    </rPh>
    <phoneticPr fontId="10"/>
  </si>
  <si>
    <t>産経　2020.12.1両津(ﾖ)と統合</t>
    <rPh sb="0" eb="2">
      <t>サンケイ</t>
    </rPh>
    <rPh sb="12" eb="14">
      <t>リョウツ</t>
    </rPh>
    <rPh sb="18" eb="20">
      <t>トウゴウ</t>
    </rPh>
    <phoneticPr fontId="10"/>
  </si>
  <si>
    <t>2021.3.1与板と統合</t>
    <rPh sb="8" eb="10">
      <t>ヨイタ</t>
    </rPh>
    <rPh sb="11" eb="13">
      <t>トウゴウ</t>
    </rPh>
    <phoneticPr fontId="10"/>
  </si>
  <si>
    <t>2021.6.1統合</t>
    <rPh sb="8" eb="10">
      <t>トウゴウ</t>
    </rPh>
    <phoneticPr fontId="10"/>
  </si>
  <si>
    <r>
      <rPr>
        <b/>
        <sz val="10"/>
        <rFont val="ＭＳ 明朝"/>
        <family val="1"/>
        <charset val="128"/>
      </rPr>
      <t>※扱紙表記　</t>
    </r>
    <r>
      <rPr>
        <sz val="10"/>
        <rFont val="ＭＳ 明朝"/>
        <family val="1"/>
        <charset val="128"/>
      </rPr>
      <t>　ア－朝日新聞　新－新潟日報　サ－産経新聞　マ－毎日新聞　ヨ－読売新聞　経－日経新聞　合－全紙取扱店</t>
    </r>
    <rPh sb="1" eb="2">
      <t>アツカイ</t>
    </rPh>
    <rPh sb="2" eb="3">
      <t>カミ</t>
    </rPh>
    <rPh sb="3" eb="5">
      <t>ヒョウキ</t>
    </rPh>
    <rPh sb="9" eb="11">
      <t>アサヒ</t>
    </rPh>
    <phoneticPr fontId="10"/>
  </si>
  <si>
    <r>
      <t xml:space="preserve">     </t>
    </r>
    <r>
      <rPr>
        <sz val="12"/>
        <rFont val="HGS明朝E"/>
        <family val="1"/>
        <charset val="128"/>
      </rPr>
      <t>ホームページ　https://www.sokuhosha-orikomi.jp/</t>
    </r>
    <phoneticPr fontId="25"/>
  </si>
  <si>
    <t>下 越</t>
    <rPh sb="0" eb="1">
      <t>シモ</t>
    </rPh>
    <rPh sb="2" eb="3">
      <t>エツ</t>
    </rPh>
    <phoneticPr fontId="10"/>
  </si>
  <si>
    <t>中 越</t>
    <rPh sb="0" eb="1">
      <t>ナカ</t>
    </rPh>
    <rPh sb="2" eb="3">
      <t>エツ</t>
    </rPh>
    <phoneticPr fontId="10"/>
  </si>
  <si>
    <t>上 越</t>
    <rPh sb="0" eb="1">
      <t>ウエ</t>
    </rPh>
    <rPh sb="2" eb="3">
      <t>エツ</t>
    </rPh>
    <phoneticPr fontId="10"/>
  </si>
  <si>
    <r>
      <t>※上記のほか特殊料金として 　</t>
    </r>
    <r>
      <rPr>
        <sz val="12"/>
        <rFont val="ＭＳ 明朝"/>
        <family val="1"/>
        <charset val="128"/>
      </rPr>
      <t>ハガキ＠4.8　封筒のみ(B5以下)＠4.8</t>
    </r>
    <rPh sb="23" eb="25">
      <t>フウトウ</t>
    </rPh>
    <rPh sb="30" eb="32">
      <t>イカ</t>
    </rPh>
    <phoneticPr fontId="10"/>
  </si>
  <si>
    <t>納 品 日</t>
    <rPh sb="0" eb="1">
      <t>オサメ</t>
    </rPh>
    <rPh sb="2" eb="3">
      <t>ヒン</t>
    </rPh>
    <rPh sb="4" eb="5">
      <t>ヒ</t>
    </rPh>
    <phoneticPr fontId="10"/>
  </si>
  <si>
    <t>スポンサー名</t>
    <phoneticPr fontId="10"/>
  </si>
  <si>
    <t>（浦本・大和川含む）</t>
    <rPh sb="1" eb="3">
      <t>ウラモト</t>
    </rPh>
    <rPh sb="4" eb="7">
      <t>ヤマトガワ</t>
    </rPh>
    <rPh sb="7" eb="8">
      <t>フク</t>
    </rPh>
    <phoneticPr fontId="10"/>
  </si>
  <si>
    <t>A  B  1 2 3 4 5 厚　変型</t>
    <rPh sb="16" eb="17">
      <t>アツ</t>
    </rPh>
    <rPh sb="18" eb="20">
      <t>ヘンケイ</t>
    </rPh>
    <phoneticPr fontId="10"/>
  </si>
  <si>
    <t>２ページ</t>
    <phoneticPr fontId="10"/>
  </si>
  <si>
    <t>様</t>
    <rPh sb="0" eb="1">
      <t>サマ</t>
    </rPh>
    <phoneticPr fontId="10"/>
  </si>
  <si>
    <t>南魚沼市（旧南魚沼郡）　・南魚沼郡</t>
    <phoneticPr fontId="10"/>
  </si>
  <si>
    <t>新潟市・燕市(旧西蒲原郡)・西蒲原郡</t>
    <rPh sb="0" eb="2">
      <t>ニイガタ</t>
    </rPh>
    <rPh sb="2" eb="3">
      <t>シ</t>
    </rPh>
    <rPh sb="4" eb="6">
      <t>ツバメシ</t>
    </rPh>
    <rPh sb="7" eb="8">
      <t>キュウ</t>
    </rPh>
    <rPh sb="14" eb="15">
      <t>ニシ</t>
    </rPh>
    <rPh sb="15" eb="17">
      <t>カンバラ</t>
    </rPh>
    <rPh sb="17" eb="18">
      <t>グン</t>
    </rPh>
    <phoneticPr fontId="10"/>
  </si>
  <si>
    <r>
      <rPr>
        <b/>
        <sz val="16"/>
        <rFont val="ＭＳ 明朝"/>
        <family val="1"/>
        <charset val="128"/>
      </rPr>
      <t xml:space="preserve">新　潟　県　折　込　広　告　料　金　表 </t>
    </r>
    <r>
      <rPr>
        <sz val="16"/>
        <rFont val="ＭＳ 明朝"/>
        <family val="1"/>
        <charset val="128"/>
      </rPr>
      <t xml:space="preserve">    </t>
    </r>
    <r>
      <rPr>
        <sz val="8"/>
        <rFont val="ＭＳ 明朝"/>
        <family val="1"/>
        <charset val="128"/>
      </rPr>
      <t>※消費税別</t>
    </r>
    <rPh sb="0" eb="5">
      <t>ニイガタケン</t>
    </rPh>
    <rPh sb="6" eb="9">
      <t>オリコミ</t>
    </rPh>
    <rPh sb="10" eb="13">
      <t>コウコク</t>
    </rPh>
    <rPh sb="14" eb="17">
      <t>リョウキン</t>
    </rPh>
    <rPh sb="18" eb="19">
      <t>ヒョウ</t>
    </rPh>
    <rPh sb="25" eb="29">
      <t>ショウヒゼイベツ</t>
    </rPh>
    <phoneticPr fontId="10"/>
  </si>
  <si>
    <t>　　　　　　　　　　(佐渡市に折込する場合は折込管理料の他10%を加算します)</t>
    <rPh sb="11" eb="14">
      <t>サドシ</t>
    </rPh>
    <phoneticPr fontId="10"/>
  </si>
  <si>
    <t>● 解約 料金・・・・新聞販売店への搬送終了後の解約の場合は、全額と</t>
    <phoneticPr fontId="10"/>
  </si>
  <si>
    <t xml:space="preserve">                    折込管理料をいただきます。</t>
    <phoneticPr fontId="10"/>
  </si>
  <si>
    <t>2021.7.1西越・荒浜と統合</t>
    <rPh sb="8" eb="10">
      <t>ニシコシ</t>
    </rPh>
    <rPh sb="11" eb="13">
      <t>アラハマ</t>
    </rPh>
    <rPh sb="14" eb="16">
      <t>トウゴウ</t>
    </rPh>
    <phoneticPr fontId="10"/>
  </si>
  <si>
    <t>2021.8.1新発田西・新発田東と統合</t>
    <rPh sb="8" eb="11">
      <t>シバタ</t>
    </rPh>
    <rPh sb="11" eb="12">
      <t>ニシ</t>
    </rPh>
    <rPh sb="13" eb="16">
      <t>シバタ</t>
    </rPh>
    <rPh sb="16" eb="17">
      <t>ヒガシ</t>
    </rPh>
    <rPh sb="18" eb="20">
      <t>トウゴウ</t>
    </rPh>
    <phoneticPr fontId="10"/>
  </si>
  <si>
    <t>2021.11.1統合</t>
    <rPh sb="9" eb="11">
      <t>トウゴウ</t>
    </rPh>
    <phoneticPr fontId="10"/>
  </si>
  <si>
    <t>2021.12.1統合</t>
    <rPh sb="9" eb="11">
      <t>トウゴウ</t>
    </rPh>
    <phoneticPr fontId="10"/>
  </si>
  <si>
    <t>新津・荻川</t>
    <rPh sb="3" eb="5">
      <t>オギカワ</t>
    </rPh>
    <phoneticPr fontId="25"/>
  </si>
  <si>
    <t>2021.12.1読売・読売南部と統合</t>
    <rPh sb="9" eb="11">
      <t>ヨミウリ</t>
    </rPh>
    <rPh sb="12" eb="14">
      <t>ヨミウリ</t>
    </rPh>
    <rPh sb="14" eb="16">
      <t>ナンブ</t>
    </rPh>
    <rPh sb="15" eb="16">
      <t>コウナン</t>
    </rPh>
    <rPh sb="17" eb="19">
      <t>トウゴウ</t>
    </rPh>
    <phoneticPr fontId="10"/>
  </si>
  <si>
    <t>2022.2.1上小国中島と統合</t>
    <rPh sb="8" eb="11">
      <t>カミオグニ</t>
    </rPh>
    <rPh sb="11" eb="13">
      <t>ナカジマ</t>
    </rPh>
    <rPh sb="14" eb="16">
      <t>トウゴウ</t>
    </rPh>
    <phoneticPr fontId="10"/>
  </si>
  <si>
    <t>2021.9.1とやの・県庁前・愛宕と統合</t>
    <phoneticPr fontId="10"/>
  </si>
  <si>
    <t>2021.11.1新大前・内野・小新と統合</t>
    <phoneticPr fontId="10"/>
  </si>
  <si>
    <t>2022.4.1浦佐ヨと統合</t>
    <rPh sb="8" eb="10">
      <t>ウラサ</t>
    </rPh>
    <rPh sb="12" eb="14">
      <t>トウゴウ</t>
    </rPh>
    <phoneticPr fontId="10"/>
  </si>
  <si>
    <t>※村上市（旧岩船郡）・岩船郡</t>
    <rPh sb="1" eb="4">
      <t>ムラカミシ</t>
    </rPh>
    <rPh sb="5" eb="6">
      <t>キュウ</t>
    </rPh>
    <rPh sb="6" eb="8">
      <t>イワフネ</t>
    </rPh>
    <rPh sb="8" eb="9">
      <t>グン</t>
    </rPh>
    <rPh sb="11" eb="12">
      <t>イワ</t>
    </rPh>
    <rPh sb="12" eb="13">
      <t>フネ</t>
    </rPh>
    <rPh sb="13" eb="14">
      <t>グン</t>
    </rPh>
    <phoneticPr fontId="10"/>
  </si>
  <si>
    <t>2022.7.1岩船と統合</t>
    <rPh sb="8" eb="10">
      <t>イワフネ</t>
    </rPh>
    <rPh sb="11" eb="13">
      <t>トウゴウ</t>
    </rPh>
    <phoneticPr fontId="10"/>
  </si>
  <si>
    <t>白崎・五十島</t>
    <rPh sb="0" eb="2">
      <t>シロサキ</t>
    </rPh>
    <rPh sb="3" eb="6">
      <t>イガシマ</t>
    </rPh>
    <phoneticPr fontId="25"/>
  </si>
  <si>
    <t>2022.7.1与板と統合</t>
    <rPh sb="8" eb="10">
      <t>ヨイタ</t>
    </rPh>
    <rPh sb="11" eb="13">
      <t>トウゴウ</t>
    </rPh>
    <phoneticPr fontId="10"/>
  </si>
  <si>
    <t>2022.7.1小黒と統合</t>
    <rPh sb="8" eb="10">
      <t>オグロ</t>
    </rPh>
    <rPh sb="10" eb="11">
      <t>カワヒガシ</t>
    </rPh>
    <rPh sb="11" eb="13">
      <t>トウゴウ</t>
    </rPh>
    <phoneticPr fontId="10"/>
  </si>
  <si>
    <t>※上越安塚（旧小黒）</t>
    <rPh sb="1" eb="3">
      <t>ジョウエツ</t>
    </rPh>
    <rPh sb="3" eb="5">
      <t>ヤスヅカ</t>
    </rPh>
    <rPh sb="6" eb="7">
      <t>キュウ</t>
    </rPh>
    <rPh sb="7" eb="9">
      <t>オグロ</t>
    </rPh>
    <phoneticPr fontId="10"/>
  </si>
  <si>
    <t>保田・五十島</t>
    <rPh sb="0" eb="2">
      <t>ヤスダ</t>
    </rPh>
    <rPh sb="3" eb="6">
      <t>イガシマ</t>
    </rPh>
    <phoneticPr fontId="25"/>
  </si>
  <si>
    <t>松浜</t>
    <rPh sb="0" eb="1">
      <t>マツ</t>
    </rPh>
    <rPh sb="1" eb="2">
      <t>ハマ</t>
    </rPh>
    <phoneticPr fontId="10"/>
  </si>
  <si>
    <t>五泉・馬下</t>
    <rPh sb="0" eb="2">
      <t>ゴセン</t>
    </rPh>
    <rPh sb="3" eb="4">
      <t>ウマ</t>
    </rPh>
    <rPh sb="4" eb="5">
      <t>シタ</t>
    </rPh>
    <phoneticPr fontId="25"/>
  </si>
  <si>
    <t>保田・馬下</t>
    <rPh sb="0" eb="2">
      <t>ヤスダ</t>
    </rPh>
    <rPh sb="3" eb="4">
      <t>ウマ</t>
    </rPh>
    <rPh sb="4" eb="5">
      <t>シタ</t>
    </rPh>
    <phoneticPr fontId="25"/>
  </si>
  <si>
    <t>2023.2.1統合</t>
    <rPh sb="8" eb="10">
      <t>トウゴウ</t>
    </rPh>
    <phoneticPr fontId="10"/>
  </si>
  <si>
    <t>2023.8塩沢と統合</t>
    <rPh sb="6" eb="8">
      <t>シオザワ</t>
    </rPh>
    <rPh sb="9" eb="11">
      <t>トウゴウ</t>
    </rPh>
    <phoneticPr fontId="10"/>
  </si>
  <si>
    <t>2023.11.1三条北と統合</t>
    <rPh sb="9" eb="11">
      <t>サンジョウ</t>
    </rPh>
    <rPh sb="11" eb="12">
      <t>キタ</t>
    </rPh>
    <rPh sb="13" eb="15">
      <t>トウゴウ</t>
    </rPh>
    <phoneticPr fontId="10"/>
  </si>
  <si>
    <t>豊栄</t>
    <rPh sb="0" eb="2">
      <t>トヨサカ</t>
    </rPh>
    <phoneticPr fontId="10"/>
  </si>
  <si>
    <t>2023.11.1統合</t>
    <rPh sb="9" eb="11">
      <t>トウゴウ</t>
    </rPh>
    <phoneticPr fontId="10"/>
  </si>
  <si>
    <t>2023.11.1長岡中央・長岡東と統合</t>
    <rPh sb="9" eb="11">
      <t>ナガオカ</t>
    </rPh>
    <rPh sb="11" eb="13">
      <t>チュウオウ</t>
    </rPh>
    <rPh sb="14" eb="16">
      <t>ナガオカ</t>
    </rPh>
    <rPh sb="16" eb="17">
      <t>ヒガシ</t>
    </rPh>
    <rPh sb="18" eb="20">
      <t>トウゴウ</t>
    </rPh>
    <phoneticPr fontId="10"/>
  </si>
  <si>
    <t>2023.11.1柏崎と統合</t>
    <rPh sb="9" eb="11">
      <t>カシワザキ</t>
    </rPh>
    <rPh sb="12" eb="14">
      <t>トウゴウ</t>
    </rPh>
    <phoneticPr fontId="10"/>
  </si>
  <si>
    <t>（富曽亀、浦瀬、加津保含む）</t>
    <rPh sb="1" eb="4">
      <t>フソキ</t>
    </rPh>
    <rPh sb="5" eb="7">
      <t>ウラセ</t>
    </rPh>
    <rPh sb="8" eb="9">
      <t>カ</t>
    </rPh>
    <rPh sb="9" eb="10">
      <t>ツ</t>
    </rPh>
    <rPh sb="10" eb="11">
      <t>ホ</t>
    </rPh>
    <rPh sb="11" eb="12">
      <t>フク</t>
    </rPh>
    <phoneticPr fontId="10"/>
  </si>
  <si>
    <t>浦瀬(山田)</t>
  </si>
  <si>
    <t>加津保</t>
  </si>
  <si>
    <t>2023.11.1新保と統合</t>
    <rPh sb="9" eb="11">
      <t>ニイボ</t>
    </rPh>
    <rPh sb="12" eb="14">
      <t>トウゴウ</t>
    </rPh>
    <phoneticPr fontId="10"/>
  </si>
  <si>
    <t>(株)速報社は、日本新聞協会の「新聞折込広告基準」を参考とし、社会的影響を考慮した上で、下記項目に該当及び抵触する折込広告の取扱いをお断りする場合があります。</t>
  </si>
  <si>
    <t>1、責任の所在および内容が不明確な広告</t>
  </si>
  <si>
    <t>・広告主名、所在地名、連絡先が記載されていない広告。</t>
  </si>
  <si>
    <t>・広告の意味、目的が分からないもの。</t>
  </si>
  <si>
    <t>2、虚偽または誤認されるおそれがある広告</t>
  </si>
  <si>
    <t>・「日本一」「世界一」など最高・最大級の表現、「確実に儲かる」「ぜったいにやせる」などの断定的表現を何の根拠もなく使用した広告。</t>
  </si>
  <si>
    <t>・「不当な二重価格表示広告」および「おとり広告」。</t>
  </si>
  <si>
    <t>3、公序良俗を乱す表現の広告</t>
  </si>
  <si>
    <t>・露骨な性表現あるいは暴力や犯罪を肯定、礼賛する広告、麻薬・覚醒剤の使用を賛美したり、その他残虐な表現のある広告。</t>
  </si>
  <si>
    <t>4、不動産広告</t>
  </si>
  <si>
    <t>・「宅地建物取引業法」などの関係法規、不動産公正取引協議会の「不動産の表示に関する公正競争規約」の要件を備えていないもの。</t>
  </si>
  <si>
    <t>5、求人広告</t>
  </si>
  <si>
    <t>・雇用主の名称・所在地・連絡先、企業の業種と就業する職種など必要な事項が記載されていない広告。</t>
  </si>
  <si>
    <t>・「男女雇用機会均等法」「雇用対策法」に抵触するおそれがあるもの。</t>
  </si>
  <si>
    <t>・履歴書用紙付求人広告で、履歴書に本籍地、家族関係、宗教・支持政党など差別につながる項目があるもの。</t>
  </si>
  <si>
    <t>・求人広告に見せかけて講習料をとったり、物品・書籍などを売りつけたりすることが目的の広告。</t>
  </si>
  <si>
    <t>6、名誉毀損・プライバシーの侵害などのおそれがある広告</t>
  </si>
  <si>
    <t>・名誉毀損・プライバシーの侵害、信用毀損、業務妨害となるおそれのあるもの。</t>
  </si>
  <si>
    <t>7、選挙運動ビラなど</t>
  </si>
  <si>
    <t>・選挙運動のための折込広告で、「公職選挙法」の要件を備えていないもの。</t>
  </si>
  <si>
    <t>8、弁護士の広告</t>
  </si>
  <si>
    <t>・弁護士および外国特別会員の業務広告で、日本弁護士連合会の「弁護士の業務広告に関する規程」「外国特別会員の業務広告に関する規程」により定められた範囲を逸脱しているもの。</t>
  </si>
  <si>
    <t>9、医療関係の広告</t>
  </si>
  <si>
    <t>・医業・歯科医業・病院・診療所・助産所などの広告で、医療法に定められた事項が記載されていないもの。あん摩業、マッサージ業、柔道整復業などについて、関連法規に定められた事項以外が記載されている広告。</t>
  </si>
  <si>
    <t>10、医療品の広告</t>
  </si>
  <si>
    <t>・医薬品・医薬部外品・化粧品・医療用具・特定疾病用の医薬品・承認前の医薬品などの広告で、「医薬品等適性広告基準」の範囲を逸脱しているもの。</t>
  </si>
  <si>
    <t>11、健康食品の広告</t>
  </si>
  <si>
    <t>・医薬品的な効能・効果が表示されているもの。</t>
  </si>
  <si>
    <t>12、エステティックの広告</t>
  </si>
  <si>
    <t>・「特定商取引法」で定められた誇大広告の禁止に抵触するおそれがあるもの。＜例＞安全、完璧、日本一、業界一、業界初、絶対、永久、永遠、治療、治すなど</t>
  </si>
  <si>
    <t>13、金融関係の広告</t>
  </si>
  <si>
    <t>・貸金業の広告について、「貸金業の規制等に関する法律」で定められている表示事項（利率や登録番号など）の記載が不十分なものや、貸し付け条件において禁止されている誇大広告。</t>
  </si>
  <si>
    <t>・抵当証券業、投資顧問業、金融先物取引業などの広告について、関連法規（抵当証券法・投資顧問業法など）によって禁止されている虚偽誇大、誤認期待の表現が含まれていると判断されるもの。</t>
  </si>
  <si>
    <t>14、新聞社・折込会社・販売店の業務に支障を発生させるおそれがある広告</t>
  </si>
  <si>
    <t>・前記以外の事項でも、政治・宗教問題や係争中の問題、もしくは意見が大きく分かれ政治・</t>
  </si>
  <si>
    <t>宗教問題化、係争化が予想される内容など、折込実施によって新聞社・折込会社・販売店の業務や営業活動に支障や不利益を発生させるおそれがあるもの。</t>
  </si>
  <si>
    <t>・新聞形態の広告、新聞本誌と誤認されやすい広告。</t>
  </si>
  <si>
    <t>15、その他</t>
  </si>
  <si>
    <t>・公序良俗に反したり、反社会的な表現の広告、誹謗中傷のおそれのある広告、あるいは迷信などに頼る非科学的な広告。</t>
  </si>
  <si>
    <t>・独占禁止法、景品表示法、関係告示、規約に反するもの。</t>
  </si>
  <si>
    <t>・その他、当社が妥当でないと判断した広告。可否の理由について、当社は説明する義務を負いません。</t>
  </si>
  <si>
    <t>※上記に限らず、判断が難しいものは、諸関係機関の指導・協議により決定させていただきます。ご不明の点につきましては当社へお問い合わせください。</t>
  </si>
  <si>
    <t>[平成 14 年 5 月 17 日改正] 日本新聞協会（一部抜粋）</t>
  </si>
  <si>
    <t>◇新聞折込広告取扱い上のご注意</t>
  </si>
  <si>
    <t>１．折込広告は朝刊を原則とします。</t>
  </si>
  <si>
    <t>２．配送業務の作業上、１０枚を単位として取扱います。</t>
  </si>
  <si>
    <t>３．変形、厚紙等は企画の段階でお問い合わせ下さい。</t>
  </si>
  <si>
    <t>４．年末年始や休刊日、飛石連休等の臨時折込体制は前もってご連絡ご案内いたします。</t>
  </si>
  <si>
    <t>５．表示部数よりも指定部数が少ない場合はご希望の地域に配布しかねる事もございます。</t>
  </si>
  <si>
    <t>６．天災、災害等、不慮の事故があった場合、折込日の遅れ、また、折込不能になる</t>
  </si>
  <si>
    <t>事もございます。</t>
  </si>
  <si>
    <t>７．世界的に流行する感染症（新型インフルエンザ等）の発生により新聞販売店従業員の</t>
  </si>
  <si>
    <t>多数が欠勤した場合は一部地域の配達ができないことがあります。また、販売店従業</t>
  </si>
  <si>
    <t>員の健康被害の恐れが極めて高く、配達が困難と販売店が判断したときは一部地域で</t>
  </si>
  <si>
    <t>指定日の折込ができない場合がありますので、ご了承願います。</t>
  </si>
  <si>
    <r>
      <t>８．</t>
    </r>
    <r>
      <rPr>
        <u/>
        <sz val="8"/>
        <rFont val="ＭＳ ゴシック"/>
        <family val="3"/>
        <charset val="128"/>
      </rPr>
      <t>選挙開票日の翌日は新聞到着が大幅に遅れますのでお取扱いはいたしません。</t>
    </r>
  </si>
  <si>
    <t>９．連合（集合）折込広告について</t>
  </si>
  <si>
    <t>　●発行責任者（企画会社名）が明記され新聞折込広告基準に抵触しないもの</t>
  </si>
  <si>
    <t>●連合広告としてお取扱できる業種は公共性の高いと認めたものに限ります</t>
  </si>
  <si>
    <t>（企画の際は事前にお問い合わせください。）</t>
  </si>
  <si>
    <t>●折込料金は通常の２倍</t>
  </si>
  <si>
    <t>10. 連合折込広告と取り扱われず1枚料金となるもの</t>
  </si>
  <si>
    <t>　①商店街などの記念・統一売り出しのもの</t>
  </si>
  <si>
    <t>　②グループ・サークル・チェーン店・同一建物・同一土地内のテナントの場合</t>
  </si>
  <si>
    <t>　③同一場所においての合同販売</t>
  </si>
  <si>
    <t>　④目的が同一なもので、後援・共催・販売元・業務提携があるもの</t>
  </si>
  <si>
    <t>　⑤旅行業者等の旅館名・協賛店名が連記してあるもの</t>
  </si>
  <si>
    <t>　⑥消費者が見て、同一スポンサーと受け取られるもの</t>
  </si>
  <si>
    <t>　⑦公共交通機関の時刻表等</t>
  </si>
  <si>
    <t>◇お　願　い</t>
  </si>
  <si>
    <r>
      <t>折込広告を確実に配布するため、予め配布伝票を提出していただいております。</t>
    </r>
    <r>
      <rPr>
        <u/>
        <sz val="8"/>
        <rFont val="ＭＳ ゴシック"/>
        <family val="3"/>
        <charset val="128"/>
      </rPr>
      <t>電話連絡により万一事故等が生じた場合、当社では一切責任は負いかねます</t>
    </r>
    <r>
      <rPr>
        <sz val="8"/>
        <rFont val="ＭＳ ゴシック"/>
        <family val="3"/>
        <charset val="128"/>
      </rPr>
      <t>ので、伝票・FAX等でのご連絡をお願いいたします。</t>
    </r>
  </si>
  <si>
    <t>☆上記及び折込広告について不明な点がありましたら当社へご相談ください。</t>
  </si>
  <si>
    <t>　（県内、県外、読売、毎日、産経、新潟日報の折込も全て扱っております。）</t>
  </si>
  <si>
    <t>☆部数表は実際の行政区域と異なる場合があります。</t>
  </si>
  <si>
    <t>☆なお、ご不明な点がございましたらお問い合わせください。</t>
  </si>
  <si>
    <t>◇印刷物の搬入は、以下ＵＲＬより納品締切表でご確認願います</t>
    <rPh sb="9" eb="11">
      <t>イカ</t>
    </rPh>
    <rPh sb="16" eb="18">
      <t>ノウヒン</t>
    </rPh>
    <rPh sb="18" eb="21">
      <t>シメキリヒョウ</t>
    </rPh>
    <rPh sb="23" eb="25">
      <t>カクニン</t>
    </rPh>
    <rPh sb="25" eb="26">
      <t>ネガ</t>
    </rPh>
    <phoneticPr fontId="25"/>
  </si>
  <si>
    <t>https://www.sokuhosha-orikomi.jp/download</t>
    <phoneticPr fontId="25"/>
  </si>
  <si>
    <t>◎お守りください「新聞折込広告基準」</t>
    <rPh sb="2" eb="3">
      <t>マモ</t>
    </rPh>
    <phoneticPr fontId="25"/>
  </si>
  <si>
    <t>2024.2.1 統合</t>
    <rPh sb="9" eb="11">
      <t>トウゴウ</t>
    </rPh>
    <phoneticPr fontId="10"/>
  </si>
  <si>
    <t>2024.4.1佐和田と統合</t>
    <rPh sb="8" eb="11">
      <t>サワダ</t>
    </rPh>
    <rPh sb="12" eb="14">
      <t>トウゴウ</t>
    </rPh>
    <phoneticPr fontId="10"/>
  </si>
  <si>
    <t>2024.4.1直江津東･百間町と統合</t>
    <rPh sb="8" eb="11">
      <t>ナオエツ</t>
    </rPh>
    <rPh sb="11" eb="12">
      <t>ヒガシ</t>
    </rPh>
    <rPh sb="13" eb="14">
      <t>ヒャク</t>
    </rPh>
    <rPh sb="14" eb="15">
      <t>マ</t>
    </rPh>
    <rPh sb="15" eb="16">
      <t>マチ</t>
    </rPh>
    <rPh sb="16" eb="17">
      <t>カワヒガシ</t>
    </rPh>
    <rPh sb="17" eb="19">
      <t>トウゴウ</t>
    </rPh>
    <phoneticPr fontId="10"/>
  </si>
  <si>
    <t>2024.9.1山北（旧黒川俣）と統合</t>
    <rPh sb="8" eb="10">
      <t>サンポク</t>
    </rPh>
    <rPh sb="11" eb="12">
      <t>キュウ</t>
    </rPh>
    <rPh sb="12" eb="15">
      <t>クロカワマタ</t>
    </rPh>
    <rPh sb="17" eb="19">
      <t>トウゴウ</t>
    </rPh>
    <phoneticPr fontId="10"/>
  </si>
  <si>
    <t>※山　　　北</t>
    <rPh sb="1" eb="2">
      <t>ヤマ</t>
    </rPh>
    <rPh sb="5" eb="6">
      <t>キタ</t>
    </rPh>
    <phoneticPr fontId="10"/>
  </si>
  <si>
    <t>2024.10.1小新・黒埼と統合</t>
    <rPh sb="9" eb="11">
      <t>コシン</t>
    </rPh>
    <rPh sb="12" eb="14">
      <t>クロサキ</t>
    </rPh>
    <phoneticPr fontId="10"/>
  </si>
  <si>
    <t>2024.11.1十日町(旧十日町西部)と統合</t>
    <rPh sb="9" eb="12">
      <t>トオカマチ</t>
    </rPh>
    <rPh sb="13" eb="14">
      <t>キュウ</t>
    </rPh>
    <rPh sb="14" eb="17">
      <t>トオカマチ</t>
    </rPh>
    <rPh sb="17" eb="19">
      <t>セイブ</t>
    </rPh>
    <rPh sb="21" eb="23">
      <t>トウゴウ</t>
    </rPh>
    <phoneticPr fontId="10"/>
  </si>
  <si>
    <t>十日町</t>
    <phoneticPr fontId="10"/>
  </si>
  <si>
    <t>2024.12.1 統合</t>
    <rPh sb="10" eb="12">
      <t>トウゴウ</t>
    </rPh>
    <phoneticPr fontId="10"/>
  </si>
  <si>
    <t>2025.4.1とやの・愛宕と統合</t>
    <phoneticPr fontId="10"/>
  </si>
  <si>
    <t>2025.6.1統合</t>
    <rPh sb="8" eb="10">
      <t>トウゴウ</t>
    </rPh>
    <phoneticPr fontId="10"/>
  </si>
  <si>
    <t>2025.6.1長岡中央と統合</t>
    <rPh sb="8" eb="10">
      <t>ナガオカ</t>
    </rPh>
    <rPh sb="10" eb="12">
      <t>チュウオウ</t>
    </rPh>
    <rPh sb="13" eb="15">
      <t>トウゴウ</t>
    </rPh>
    <phoneticPr fontId="10"/>
  </si>
  <si>
    <t>（妙高市2,680　上越市2,020）</t>
    <rPh sb="1" eb="3">
      <t>ミョウコウ</t>
    </rPh>
    <rPh sb="3" eb="4">
      <t>シ</t>
    </rPh>
    <rPh sb="10" eb="13">
      <t>ジョウエツシ</t>
    </rPh>
    <phoneticPr fontId="10"/>
  </si>
  <si>
    <t>合</t>
    <rPh sb="0" eb="1">
      <t>ゴウ</t>
    </rPh>
    <phoneticPr fontId="10"/>
  </si>
  <si>
    <t>2025年8月1日現在</t>
    <rPh sb="4" eb="5">
      <t>ネン</t>
    </rPh>
    <rPh sb="6" eb="7">
      <t>ガツ</t>
    </rPh>
    <rPh sb="8" eb="9">
      <t>ヒ</t>
    </rPh>
    <phoneticPr fontId="10"/>
  </si>
  <si>
    <t>新県地域系統別新聞折込部数表　2025年8月1日現在</t>
    <rPh sb="19" eb="20">
      <t>ネン</t>
    </rPh>
    <rPh sb="21" eb="22">
      <t>ガツ</t>
    </rPh>
    <rPh sb="23" eb="24">
      <t>ヒ</t>
    </rPh>
    <rPh sb="24" eb="26">
      <t>ゲンザイ</t>
    </rPh>
    <phoneticPr fontId="10"/>
  </si>
  <si>
    <t>2025.8.1 統合</t>
    <rPh sb="9" eb="11">
      <t>トウゴウ</t>
    </rPh>
    <phoneticPr fontId="10"/>
  </si>
  <si>
    <t>2025.8.1小千谷・濁沢と統合</t>
    <rPh sb="8" eb="11">
      <t>オヂヤ</t>
    </rPh>
    <rPh sb="12" eb="14">
      <t>ニゴリサワ</t>
    </rPh>
    <rPh sb="15" eb="17">
      <t>トウゴウ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</si>
</sst>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aaa\)"/>
  </numFmts>
  <fonts count="46">
    <font>
      <sz val="11"/>
      <name val="ＭＳ 明朝"/>
      <family val="1"/>
      <charset val="128"/>
    </font>
    <font>
      <b/>
      <sz val="11"/>
      <name val="ＭＳ 明朝"/>
      <family val="1"/>
      <charset val="128"/>
    </font>
    <font>
      <sz val="11"/>
      <name val="ＭＳ 明朝"/>
      <family val="1"/>
      <charset val="128"/>
    </font>
    <font>
      <sz val="16"/>
      <name val="ＭＳ 明朝"/>
      <family val="1"/>
      <charset val="128"/>
    </font>
    <font>
      <sz val="10"/>
      <name val="ＭＳ 明朝"/>
      <family val="1"/>
      <charset val="128"/>
    </font>
    <font>
      <sz val="12"/>
      <name val="ＭＳ 明朝"/>
      <family val="1"/>
      <charset val="128"/>
    </font>
    <font>
      <sz val="11"/>
      <name val="ＭＳ 明朝"/>
      <family val="1"/>
      <charset val="128"/>
    </font>
    <font>
      <b/>
      <sz val="12"/>
      <name val="ＭＳ 明朝"/>
      <family val="1"/>
      <charset val="128"/>
    </font>
    <font>
      <sz val="9"/>
      <name val="ＭＳ 明朝"/>
      <family val="1"/>
      <charset val="128"/>
    </font>
    <font>
      <sz val="14"/>
      <name val="ＭＳ 明朝"/>
      <family val="1"/>
      <charset val="128"/>
    </font>
    <font>
      <sz val="6"/>
      <name val="ＭＳ Ｐ明朝"/>
      <family val="1"/>
      <charset val="128"/>
    </font>
    <font>
      <sz val="11"/>
      <name val="ＭＳ 明朝"/>
      <family val="1"/>
      <charset val="128"/>
    </font>
    <font>
      <sz val="11"/>
      <name val="ＭＳ 明朝"/>
      <family val="1"/>
      <charset val="128"/>
    </font>
    <font>
      <sz val="11"/>
      <color indexed="12"/>
      <name val="ＭＳ 明朝"/>
      <family val="1"/>
      <charset val="128"/>
    </font>
    <font>
      <b/>
      <sz val="11"/>
      <color indexed="12"/>
      <name val="ＭＳ 明朝"/>
      <family val="1"/>
      <charset val="128"/>
    </font>
    <font>
      <sz val="11"/>
      <name val="ＭＳ 明朝"/>
      <family val="1"/>
      <charset val="128"/>
    </font>
    <font>
      <b/>
      <sz val="13.5"/>
      <color indexed="12"/>
      <name val="ＭＳ 明朝"/>
      <family val="1"/>
      <charset val="128"/>
    </font>
    <font>
      <sz val="11"/>
      <color indexed="48"/>
      <name val="ＭＳ 明朝"/>
      <family val="1"/>
      <charset val="128"/>
    </font>
    <font>
      <sz val="9"/>
      <color indexed="12"/>
      <name val="ＭＳ 明朝"/>
      <family val="1"/>
      <charset val="128"/>
    </font>
    <font>
      <sz val="10"/>
      <color indexed="12"/>
      <name val="ＭＳ 明朝"/>
      <family val="1"/>
      <charset val="128"/>
    </font>
    <font>
      <sz val="8"/>
      <color indexed="12"/>
      <name val="ＭＳ 明朝"/>
      <family val="1"/>
      <charset val="128"/>
    </font>
    <font>
      <sz val="11"/>
      <color indexed="56"/>
      <name val="ＭＳ 明朝"/>
      <family val="1"/>
      <charset val="128"/>
    </font>
    <font>
      <sz val="8"/>
      <name val="ＭＳ 明朝"/>
      <family val="1"/>
      <charset val="128"/>
    </font>
    <font>
      <sz val="7"/>
      <color indexed="12"/>
      <name val="ＭＳ 明朝"/>
      <family val="1"/>
      <charset val="128"/>
    </font>
    <font>
      <b/>
      <sz val="8"/>
      <name val="ＭＳ 明朝"/>
      <family val="1"/>
      <charset val="128"/>
    </font>
    <font>
      <sz val="6"/>
      <name val="ＭＳ 明朝"/>
      <family val="1"/>
      <charset val="128"/>
    </font>
    <font>
      <sz val="7"/>
      <name val="ＭＳ 明朝"/>
      <family val="1"/>
      <charset val="128"/>
    </font>
    <font>
      <b/>
      <sz val="10"/>
      <name val="ＭＳ 明朝"/>
      <family val="1"/>
      <charset val="128"/>
    </font>
    <font>
      <sz val="9"/>
      <color rgb="FFFF0000"/>
      <name val="ＭＳ 明朝"/>
      <family val="1"/>
      <charset val="128"/>
    </font>
    <font>
      <sz val="11"/>
      <name val="HGS明朝E"/>
      <family val="1"/>
      <charset val="128"/>
    </font>
    <font>
      <sz val="12"/>
      <name val="HGS明朝E"/>
      <family val="1"/>
      <charset val="128"/>
    </font>
    <font>
      <b/>
      <sz val="14"/>
      <name val="ＭＳ 明朝"/>
      <family val="1"/>
      <charset val="128"/>
    </font>
    <font>
      <sz val="14"/>
      <color indexed="12"/>
      <name val="ＭＳ 明朝"/>
      <family val="1"/>
      <charset val="128"/>
    </font>
    <font>
      <sz val="11"/>
      <color rgb="FF0000FF"/>
      <name val="ＭＳ 明朝"/>
      <family val="1"/>
      <charset val="128"/>
    </font>
    <font>
      <b/>
      <sz val="16"/>
      <name val="ＭＳ 明朝"/>
      <family val="1"/>
      <charset val="128"/>
    </font>
    <font>
      <b/>
      <sz val="14"/>
      <color indexed="12"/>
      <name val="ＭＳ 明朝"/>
      <family val="1"/>
      <charset val="128"/>
    </font>
    <font>
      <sz val="11"/>
      <color rgb="FFFF0000"/>
      <name val="ＭＳ 明朝"/>
      <family val="1"/>
      <charset val="128"/>
    </font>
    <font>
      <sz val="8"/>
      <color rgb="FFFF0000"/>
      <name val="ＭＳ 明朝"/>
      <family val="1"/>
      <charset val="128"/>
    </font>
    <font>
      <sz val="8"/>
      <name val="ＭＳ ゴシック"/>
      <family val="3"/>
      <charset val="128"/>
    </font>
    <font>
      <b/>
      <sz val="8"/>
      <name val="ＭＳ ゴシック"/>
      <family val="3"/>
      <charset val="128"/>
    </font>
    <font>
      <sz val="7"/>
      <name val="ＭＳ ゴシック"/>
      <family val="3"/>
      <charset val="128"/>
    </font>
    <font>
      <b/>
      <sz val="10"/>
      <name val="ＭＳ ゴシック"/>
      <family val="3"/>
      <charset val="128"/>
    </font>
    <font>
      <u/>
      <sz val="8"/>
      <name val="ＭＳ ゴシック"/>
      <family val="3"/>
      <charset val="128"/>
    </font>
    <font>
      <u/>
      <sz val="11"/>
      <color theme="10"/>
      <name val="ＭＳ 明朝"/>
      <family val="1"/>
      <charset val="128"/>
    </font>
    <font>
      <sz val="10"/>
      <color rgb="FFFF0000"/>
      <name val="ＭＳ 明朝"/>
      <family val="1"/>
      <charset val="128"/>
    </font>
    <font>
      <b/>
      <sz val="9"/>
      <color indexed="81"/>
      <name val="MS P 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medium">
        <color indexed="64"/>
      </right>
      <top style="hair">
        <color indexed="64"/>
      </top>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hair">
        <color indexed="64"/>
      </left>
      <right style="hair">
        <color indexed="64"/>
      </right>
      <top/>
      <bottom style="double">
        <color indexed="64"/>
      </bottom>
      <diagonal/>
    </border>
    <border>
      <left style="medium">
        <color indexed="64"/>
      </left>
      <right style="hair">
        <color indexed="64"/>
      </right>
      <top/>
      <bottom style="double">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double">
        <color indexed="64"/>
      </top>
      <bottom style="medium">
        <color indexed="64"/>
      </bottom>
      <diagonal/>
    </border>
    <border>
      <left style="hair">
        <color indexed="64"/>
      </left>
      <right style="medium">
        <color indexed="64"/>
      </right>
      <top/>
      <bottom style="double">
        <color indexed="64"/>
      </bottom>
      <diagonal/>
    </border>
    <border>
      <left style="medium">
        <color indexed="64"/>
      </left>
      <right/>
      <top/>
      <bottom style="hair">
        <color indexed="64"/>
      </bottom>
      <diagonal/>
    </border>
    <border>
      <left style="medium">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medium">
        <color indexed="64"/>
      </left>
      <right/>
      <top/>
      <bottom style="medium">
        <color indexed="64"/>
      </bottom>
      <diagonal/>
    </border>
    <border>
      <left/>
      <right/>
      <top/>
      <bottom style="mediumDashDot">
        <color indexed="64"/>
      </bottom>
      <diagonal/>
    </border>
    <border>
      <left/>
      <right/>
      <top style="medium">
        <color indexed="64"/>
      </top>
      <bottom style="mediumDashDot">
        <color indexed="64"/>
      </bottom>
      <diagonal/>
    </border>
    <border>
      <left style="hair">
        <color indexed="64"/>
      </left>
      <right/>
      <top style="hair">
        <color indexed="64"/>
      </top>
      <bottom style="hair">
        <color indexed="64"/>
      </bottom>
      <diagonal/>
    </border>
    <border>
      <left style="medium">
        <color indexed="64"/>
      </left>
      <right style="hair">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ashDot">
        <color indexed="64"/>
      </top>
      <bottom style="thin">
        <color indexed="64"/>
      </bottom>
      <diagonal/>
    </border>
    <border>
      <left style="thin">
        <color indexed="64"/>
      </left>
      <right style="thin">
        <color indexed="64"/>
      </right>
      <top style="dashDot">
        <color indexed="64"/>
      </top>
      <bottom style="thin">
        <color indexed="64"/>
      </bottom>
      <diagonal/>
    </border>
    <border>
      <left style="thin">
        <color indexed="64"/>
      </left>
      <right style="medium">
        <color indexed="64"/>
      </right>
      <top style="dashDot">
        <color indexed="64"/>
      </top>
      <bottom style="thin">
        <color indexed="64"/>
      </bottom>
      <diagonal/>
    </border>
    <border>
      <left style="thin">
        <color indexed="64"/>
      </left>
      <right/>
      <top style="dashDot">
        <color indexed="64"/>
      </top>
      <bottom style="thin">
        <color indexed="64"/>
      </bottom>
      <diagonal/>
    </border>
    <border>
      <left/>
      <right style="thin">
        <color indexed="64"/>
      </right>
      <top style="dashDot">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double">
        <color indexed="64"/>
      </bottom>
      <diagonal/>
    </border>
    <border>
      <left/>
      <right style="hair">
        <color indexed="64"/>
      </right>
      <top/>
      <bottom style="double">
        <color indexed="64"/>
      </bottom>
      <diagonal/>
    </border>
    <border>
      <left style="medium">
        <color indexed="64"/>
      </left>
      <right style="hair">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double">
        <color indexed="64"/>
      </top>
      <bottom style="medium">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style="thick">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medium">
        <color indexed="64"/>
      </top>
      <bottom/>
      <diagonal/>
    </border>
    <border>
      <left style="thick">
        <color indexed="64"/>
      </left>
      <right style="thin">
        <color indexed="64"/>
      </right>
      <top/>
      <bottom style="medium">
        <color indexed="64"/>
      </bottom>
      <diagonal/>
    </border>
    <border>
      <left style="thick">
        <color indexed="64"/>
      </left>
      <right style="thin">
        <color indexed="64"/>
      </right>
      <top/>
      <bottom style="thick">
        <color indexed="64"/>
      </bottom>
      <diagonal/>
    </border>
    <border>
      <left style="medium">
        <color indexed="64"/>
      </left>
      <right/>
      <top style="hair">
        <color indexed="64"/>
      </top>
      <bottom style="double">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s>
  <cellStyleXfs count="3">
    <xf numFmtId="0" fontId="0" fillId="0" borderId="0"/>
    <xf numFmtId="38" fontId="2" fillId="0" borderId="0" applyFont="0" applyFill="0" applyBorder="0" applyAlignment="0" applyProtection="0"/>
    <xf numFmtId="0" fontId="43" fillId="0" borderId="0" applyNumberFormat="0" applyFill="0" applyBorder="0" applyAlignment="0" applyProtection="0"/>
  </cellStyleXfs>
  <cellXfs count="609">
    <xf numFmtId="0" fontId="0" fillId="0" borderId="0" xfId="0"/>
    <xf numFmtId="0" fontId="0" fillId="0" borderId="0" xfId="0" applyAlignment="1">
      <alignment horizontal="centerContinuous"/>
    </xf>
    <xf numFmtId="0" fontId="3" fillId="0" borderId="0" xfId="0" applyFont="1" applyAlignment="1">
      <alignment horizontal="centerContinuous"/>
    </xf>
    <xf numFmtId="0" fontId="3" fillId="0" borderId="0" xfId="0" applyFont="1"/>
    <xf numFmtId="0" fontId="4" fillId="0" borderId="0" xfId="0" quotePrefix="1" applyFont="1" applyAlignment="1">
      <alignment horizontal="left"/>
    </xf>
    <xf numFmtId="0" fontId="4" fillId="0" borderId="0" xfId="0" applyFont="1"/>
    <xf numFmtId="0" fontId="2" fillId="0" borderId="0" xfId="0" applyFont="1"/>
    <xf numFmtId="0" fontId="9" fillId="0" borderId="0" xfId="0" applyFont="1"/>
    <xf numFmtId="0" fontId="4" fillId="0" borderId="0" xfId="0" applyFont="1" applyAlignment="1">
      <alignment horizontal="left"/>
    </xf>
    <xf numFmtId="38" fontId="2" fillId="0" borderId="1" xfId="1" applyFont="1" applyBorder="1"/>
    <xf numFmtId="0" fontId="1" fillId="0" borderId="0" xfId="0" applyFont="1" applyAlignment="1">
      <alignment horizontal="distributed"/>
    </xf>
    <xf numFmtId="38" fontId="1" fillId="0" borderId="0" xfId="1" applyFont="1" applyBorder="1"/>
    <xf numFmtId="38" fontId="2" fillId="0" borderId="2" xfId="1" applyFont="1" applyBorder="1"/>
    <xf numFmtId="38" fontId="2" fillId="0" borderId="3" xfId="1" applyFont="1" applyBorder="1"/>
    <xf numFmtId="38" fontId="2" fillId="0" borderId="4" xfId="1" applyFont="1" applyBorder="1"/>
    <xf numFmtId="38" fontId="2" fillId="0" borderId="5" xfId="1" applyFont="1" applyBorder="1"/>
    <xf numFmtId="38" fontId="2" fillId="0" borderId="6" xfId="1" applyFont="1" applyBorder="1"/>
    <xf numFmtId="0" fontId="9" fillId="0" borderId="0" xfId="0" applyFont="1" applyAlignment="1">
      <alignment horizontal="center" vertical="center" textRotation="255"/>
    </xf>
    <xf numFmtId="0" fontId="2" fillId="0" borderId="0" xfId="0" applyFont="1" applyAlignment="1">
      <alignment vertical="center"/>
    </xf>
    <xf numFmtId="0" fontId="11" fillId="0" borderId="0" xfId="0" applyFont="1" applyAlignment="1">
      <alignment vertical="center"/>
    </xf>
    <xf numFmtId="38" fontId="2" fillId="0" borderId="0" xfId="1" applyFont="1" applyFill="1" applyBorder="1" applyAlignment="1">
      <alignment vertical="center"/>
    </xf>
    <xf numFmtId="0" fontId="11" fillId="0" borderId="0" xfId="0" applyFont="1" applyAlignment="1">
      <alignment horizontal="distributed" vertical="center"/>
    </xf>
    <xf numFmtId="0" fontId="11" fillId="0" borderId="0" xfId="0" applyFont="1" applyAlignment="1">
      <alignment horizontal="center" vertical="center"/>
    </xf>
    <xf numFmtId="38" fontId="13" fillId="0" borderId="7" xfId="1" applyFont="1" applyFill="1" applyBorder="1" applyAlignment="1">
      <alignment horizontal="right" vertical="center"/>
    </xf>
    <xf numFmtId="0" fontId="13" fillId="0" borderId="8" xfId="0" applyFont="1" applyBorder="1" applyAlignment="1">
      <alignment horizontal="centerContinuous" vertical="center"/>
    </xf>
    <xf numFmtId="38" fontId="13" fillId="0" borderId="9" xfId="1" applyFont="1" applyFill="1" applyBorder="1" applyAlignment="1">
      <alignment vertical="center"/>
    </xf>
    <xf numFmtId="0" fontId="13" fillId="0" borderId="10" xfId="0" applyFont="1" applyBorder="1" applyAlignment="1">
      <alignment horizontal="centerContinuous" vertical="center"/>
    </xf>
    <xf numFmtId="0" fontId="15" fillId="0" borderId="0" xfId="0" applyFont="1" applyAlignment="1">
      <alignment vertical="center"/>
    </xf>
    <xf numFmtId="0" fontId="15" fillId="0" borderId="8" xfId="0" applyFont="1" applyBorder="1" applyAlignment="1">
      <alignment horizontal="center" vertical="center"/>
    </xf>
    <xf numFmtId="0" fontId="15" fillId="0" borderId="9" xfId="0" applyFont="1" applyBorder="1" applyAlignment="1">
      <alignment horizontal="distributed" vertical="center"/>
    </xf>
    <xf numFmtId="0" fontId="15" fillId="0" borderId="7" xfId="0" applyFont="1" applyBorder="1" applyAlignment="1">
      <alignment horizontal="distributed" vertical="center"/>
    </xf>
    <xf numFmtId="0" fontId="15" fillId="0" borderId="11" xfId="0" applyFont="1" applyBorder="1" applyAlignme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distributed" vertical="center"/>
    </xf>
    <xf numFmtId="38" fontId="15" fillId="0" borderId="0" xfId="1" applyFont="1" applyFill="1" applyBorder="1" applyAlignment="1">
      <alignment vertical="center"/>
    </xf>
    <xf numFmtId="0" fontId="15" fillId="0" borderId="0" xfId="0" quotePrefix="1" applyFont="1" applyAlignment="1">
      <alignment horizontal="center" vertical="center"/>
    </xf>
    <xf numFmtId="38" fontId="15" fillId="0" borderId="0" xfId="1" applyFont="1" applyFill="1" applyBorder="1" applyAlignment="1">
      <alignment horizontal="right" vertical="center"/>
    </xf>
    <xf numFmtId="0" fontId="15" fillId="0" borderId="0" xfId="0" quotePrefix="1" applyFont="1" applyAlignment="1">
      <alignment horizontal="left" vertical="center"/>
    </xf>
    <xf numFmtId="0" fontId="14" fillId="0" borderId="9" xfId="0" applyFont="1" applyBorder="1" applyAlignment="1">
      <alignment horizontal="centerContinuous" vertical="center"/>
    </xf>
    <xf numFmtId="38" fontId="13" fillId="0" borderId="9" xfId="1" applyFont="1" applyFill="1" applyBorder="1" applyAlignment="1">
      <alignment horizontal="right" vertical="center"/>
    </xf>
    <xf numFmtId="0" fontId="15" fillId="0" borderId="12"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distributed" vertical="center"/>
    </xf>
    <xf numFmtId="0" fontId="6" fillId="0" borderId="0" xfId="0" applyFont="1" applyAlignment="1">
      <alignment vertical="center"/>
    </xf>
    <xf numFmtId="0" fontId="12" fillId="0" borderId="0" xfId="0" applyFont="1" applyAlignment="1">
      <alignment vertical="center"/>
    </xf>
    <xf numFmtId="0" fontId="6" fillId="0" borderId="0" xfId="0" applyFont="1" applyAlignment="1">
      <alignment horizontal="right" vertical="center"/>
    </xf>
    <xf numFmtId="38" fontId="2" fillId="0" borderId="0" xfId="1" applyFont="1" applyFill="1" applyBorder="1" applyAlignment="1">
      <alignment horizontal="right" vertical="center"/>
    </xf>
    <xf numFmtId="0" fontId="11" fillId="0" borderId="0" xfId="0" applyFont="1" applyAlignment="1">
      <alignment horizontal="left" vertical="center"/>
    </xf>
    <xf numFmtId="0" fontId="13" fillId="0" borderId="0" xfId="0" applyFont="1" applyAlignment="1">
      <alignment horizontal="centerContinuous" vertical="center"/>
    </xf>
    <xf numFmtId="38" fontId="13" fillId="0" borderId="0" xfId="0" applyNumberFormat="1" applyFont="1" applyAlignment="1">
      <alignment vertical="center"/>
    </xf>
    <xf numFmtId="38" fontId="13" fillId="0" borderId="0" xfId="1" applyFont="1" applyFill="1" applyBorder="1" applyAlignment="1">
      <alignment horizontal="right" vertical="center"/>
    </xf>
    <xf numFmtId="0" fontId="6" fillId="0" borderId="0" xfId="0" applyFont="1" applyAlignment="1">
      <alignment horizontal="distributed" vertical="center"/>
    </xf>
    <xf numFmtId="0" fontId="6" fillId="0" borderId="0" xfId="0" applyFont="1" applyAlignment="1">
      <alignment horizontal="center" vertical="center"/>
    </xf>
    <xf numFmtId="0" fontId="13" fillId="0" borderId="14" xfId="0" applyFont="1" applyBorder="1"/>
    <xf numFmtId="0" fontId="13" fillId="0" borderId="0" xfId="0" applyFont="1"/>
    <xf numFmtId="0" fontId="14" fillId="0" borderId="16" xfId="0" applyFont="1" applyBorder="1" applyAlignment="1">
      <alignment horizontal="distributed"/>
    </xf>
    <xf numFmtId="38" fontId="14" fillId="0" borderId="17" xfId="1" applyFont="1" applyBorder="1"/>
    <xf numFmtId="38" fontId="14" fillId="0" borderId="18" xfId="1" applyFont="1" applyBorder="1"/>
    <xf numFmtId="0" fontId="13" fillId="0" borderId="15" xfId="0" applyFont="1" applyBorder="1" applyAlignment="1">
      <alignment horizontal="distributed"/>
    </xf>
    <xf numFmtId="0" fontId="13" fillId="0" borderId="9" xfId="0" applyFont="1" applyBorder="1" applyAlignment="1">
      <alignment horizontal="distributed"/>
    </xf>
    <xf numFmtId="0" fontId="13" fillId="0" borderId="7" xfId="0" applyFont="1" applyBorder="1" applyAlignment="1">
      <alignment horizontal="distributed"/>
    </xf>
    <xf numFmtId="0" fontId="15" fillId="0" borderId="13" xfId="0" applyFont="1" applyBorder="1" applyAlignment="1">
      <alignment horizontal="distributed" vertical="center"/>
    </xf>
    <xf numFmtId="0" fontId="1" fillId="0" borderId="0" xfId="0" applyFont="1" applyAlignment="1">
      <alignment horizontal="center" vertical="center"/>
    </xf>
    <xf numFmtId="0" fontId="15" fillId="0" borderId="20" xfId="0" applyFont="1" applyBorder="1" applyAlignment="1">
      <alignment horizontal="distributed" vertical="center"/>
    </xf>
    <xf numFmtId="0" fontId="15" fillId="0" borderId="21" xfId="0" applyFont="1" applyBorder="1" applyAlignment="1">
      <alignment horizontal="center" vertical="center"/>
    </xf>
    <xf numFmtId="0" fontId="2" fillId="0" borderId="21" xfId="0" applyFont="1" applyBorder="1" applyAlignment="1">
      <alignment horizontal="center" vertical="center"/>
    </xf>
    <xf numFmtId="38" fontId="2" fillId="0" borderId="21" xfId="1" applyFont="1" applyFill="1" applyBorder="1" applyAlignment="1">
      <alignment horizontal="right" vertical="center"/>
    </xf>
    <xf numFmtId="0" fontId="2" fillId="0" borderId="20" xfId="0" applyFont="1" applyBorder="1" applyAlignment="1">
      <alignment horizontal="distributed" vertical="center"/>
    </xf>
    <xf numFmtId="0" fontId="2" fillId="0" borderId="23" xfId="0" applyFont="1" applyBorder="1" applyAlignment="1">
      <alignment horizontal="distributed" vertical="center"/>
    </xf>
    <xf numFmtId="38" fontId="2" fillId="0" borderId="24" xfId="1" applyFont="1" applyFill="1" applyBorder="1" applyAlignment="1">
      <alignment horizontal="right" vertical="center"/>
    </xf>
    <xf numFmtId="38" fontId="2" fillId="0" borderId="26" xfId="0" applyNumberFormat="1" applyFont="1" applyBorder="1" applyAlignment="1">
      <alignment horizontal="right" vertical="center"/>
    </xf>
    <xf numFmtId="0" fontId="2" fillId="0" borderId="27" xfId="0" applyFont="1" applyBorder="1" applyAlignment="1">
      <alignment horizontal="center" vertical="center"/>
    </xf>
    <xf numFmtId="38" fontId="2" fillId="0" borderId="27" xfId="1" applyFont="1" applyFill="1" applyBorder="1" applyAlignment="1">
      <alignment horizontal="right" vertical="center"/>
    </xf>
    <xf numFmtId="0" fontId="2" fillId="0" borderId="29" xfId="0" applyFont="1" applyBorder="1" applyAlignment="1">
      <alignment horizontal="distributed" vertical="center"/>
    </xf>
    <xf numFmtId="38" fontId="13" fillId="0" borderId="31" xfId="0" applyNumberFormat="1" applyFont="1" applyBorder="1" applyAlignment="1">
      <alignment vertical="center"/>
    </xf>
    <xf numFmtId="38" fontId="13" fillId="0" borderId="32" xfId="1" applyFont="1" applyFill="1" applyBorder="1" applyAlignment="1">
      <alignment horizontal="right" vertical="center"/>
    </xf>
    <xf numFmtId="0" fontId="15" fillId="0" borderId="24" xfId="0" applyFont="1" applyBorder="1" applyAlignment="1">
      <alignment horizontal="center" vertical="center"/>
    </xf>
    <xf numFmtId="0" fontId="15" fillId="0" borderId="29" xfId="0" applyFont="1" applyBorder="1" applyAlignment="1">
      <alignment horizontal="distributed" vertical="center"/>
    </xf>
    <xf numFmtId="0" fontId="15" fillId="0" borderId="27" xfId="0" applyFont="1" applyBorder="1" applyAlignment="1">
      <alignment horizontal="center" vertical="center"/>
    </xf>
    <xf numFmtId="38" fontId="13" fillId="0" borderId="31" xfId="0" applyNumberFormat="1" applyFont="1" applyBorder="1" applyAlignment="1">
      <alignment horizontal="right" vertical="center"/>
    </xf>
    <xf numFmtId="38" fontId="2" fillId="0" borderId="21" xfId="1" applyFont="1" applyFill="1" applyBorder="1" applyAlignment="1">
      <alignment vertical="center"/>
    </xf>
    <xf numFmtId="0" fontId="4" fillId="0" borderId="21" xfId="0" applyFont="1" applyBorder="1" applyAlignment="1">
      <alignment horizontal="center" vertical="center"/>
    </xf>
    <xf numFmtId="0" fontId="15" fillId="0" borderId="33" xfId="0" applyFont="1" applyBorder="1" applyAlignment="1">
      <alignment horizontal="distributed" vertical="center"/>
    </xf>
    <xf numFmtId="0" fontId="13" fillId="0" borderId="36" xfId="0" applyFont="1" applyBorder="1" applyAlignment="1">
      <alignment horizontal="centerContinuous" vertical="center"/>
    </xf>
    <xf numFmtId="38" fontId="13" fillId="0" borderId="26" xfId="1" applyFont="1" applyFill="1" applyBorder="1" applyAlignment="1">
      <alignment vertical="center"/>
    </xf>
    <xf numFmtId="38" fontId="13" fillId="0" borderId="37" xfId="1" applyFont="1" applyFill="1" applyBorder="1" applyAlignment="1">
      <alignment horizontal="right" vertical="center"/>
    </xf>
    <xf numFmtId="38" fontId="13" fillId="0" borderId="26" xfId="1" applyFont="1" applyFill="1" applyBorder="1" applyAlignment="1">
      <alignment horizontal="right" vertical="center"/>
    </xf>
    <xf numFmtId="38" fontId="13" fillId="0" borderId="26" xfId="0" applyNumberFormat="1" applyFont="1" applyBorder="1" applyAlignment="1">
      <alignment vertical="center"/>
    </xf>
    <xf numFmtId="0" fontId="15" fillId="0" borderId="20" xfId="0" applyFont="1" applyBorder="1" applyAlignment="1">
      <alignment horizontal="center" vertical="center"/>
    </xf>
    <xf numFmtId="0" fontId="15" fillId="0" borderId="38" xfId="0" applyFont="1" applyBorder="1" applyAlignment="1">
      <alignment horizontal="distributed" vertical="center"/>
    </xf>
    <xf numFmtId="0" fontId="15" fillId="0" borderId="39" xfId="0" applyFont="1" applyBorder="1" applyAlignment="1">
      <alignment horizontal="center" vertical="center"/>
    </xf>
    <xf numFmtId="0" fontId="15" fillId="0" borderId="23" xfId="0" applyFont="1" applyBorder="1" applyAlignment="1">
      <alignment horizontal="center" vertical="center"/>
    </xf>
    <xf numFmtId="38" fontId="15" fillId="0" borderId="21" xfId="1" applyFont="1" applyFill="1" applyBorder="1" applyAlignment="1">
      <alignment horizontal="center" vertical="center"/>
    </xf>
    <xf numFmtId="0" fontId="13" fillId="0" borderId="40" xfId="0" applyFont="1" applyBorder="1" applyAlignment="1">
      <alignment horizontal="centerContinuous" vertical="center"/>
    </xf>
    <xf numFmtId="38" fontId="13" fillId="0" borderId="37" xfId="1" applyFont="1" applyFill="1" applyBorder="1" applyAlignment="1">
      <alignment vertical="center"/>
    </xf>
    <xf numFmtId="0" fontId="15" fillId="0" borderId="20" xfId="0" quotePrefix="1" applyFont="1" applyBorder="1" applyAlignment="1">
      <alignment horizontal="center" vertical="center"/>
    </xf>
    <xf numFmtId="0" fontId="13" fillId="0" borderId="26" xfId="0" applyFont="1" applyBorder="1" applyAlignment="1">
      <alignment horizontal="centerContinuous" vertical="center"/>
    </xf>
    <xf numFmtId="38" fontId="13" fillId="0" borderId="31" xfId="1" applyFont="1" applyFill="1" applyBorder="1" applyAlignment="1">
      <alignment horizontal="right" vertical="center"/>
    </xf>
    <xf numFmtId="0" fontId="13" fillId="0" borderId="42" xfId="0" applyFont="1" applyBorder="1" applyAlignment="1">
      <alignment horizontal="centerContinuous" vertical="center"/>
    </xf>
    <xf numFmtId="38" fontId="16" fillId="0" borderId="42" xfId="0" applyNumberFormat="1" applyFont="1" applyBorder="1" applyAlignment="1">
      <alignment horizontal="centerContinuous" vertical="center"/>
    </xf>
    <xf numFmtId="0" fontId="13" fillId="0" borderId="43" xfId="0" applyFont="1" applyBorder="1" applyAlignment="1">
      <alignment horizontal="centerContinuous" vertical="center"/>
    </xf>
    <xf numFmtId="0" fontId="11" fillId="0" borderId="20" xfId="0" applyFont="1" applyBorder="1" applyAlignment="1">
      <alignment horizontal="distributed" vertical="center"/>
    </xf>
    <xf numFmtId="0" fontId="11" fillId="0" borderId="21" xfId="0" applyFont="1" applyBorder="1" applyAlignment="1">
      <alignment horizontal="center" vertical="center"/>
    </xf>
    <xf numFmtId="38" fontId="2" fillId="0" borderId="22" xfId="1" applyFont="1" applyFill="1" applyBorder="1" applyAlignment="1">
      <alignment vertical="center"/>
    </xf>
    <xf numFmtId="0" fontId="6" fillId="0" borderId="21" xfId="0" applyFont="1" applyBorder="1" applyAlignment="1">
      <alignment horizontal="center" vertical="center"/>
    </xf>
    <xf numFmtId="38" fontId="2" fillId="0" borderId="27" xfId="1" applyFont="1" applyFill="1" applyBorder="1" applyAlignment="1">
      <alignment vertical="center"/>
    </xf>
    <xf numFmtId="0" fontId="13" fillId="0" borderId="47" xfId="0" applyFont="1" applyBorder="1" applyAlignment="1">
      <alignment horizontal="distributed"/>
    </xf>
    <xf numFmtId="0" fontId="13" fillId="0" borderId="48" xfId="0" applyFont="1" applyBorder="1" applyAlignment="1">
      <alignment horizontal="distributed"/>
    </xf>
    <xf numFmtId="0" fontId="13" fillId="0" borderId="49" xfId="0" applyFont="1" applyBorder="1" applyAlignment="1">
      <alignment horizontal="distributed"/>
    </xf>
    <xf numFmtId="0" fontId="14" fillId="0" borderId="0" xfId="0" applyFont="1" applyAlignment="1">
      <alignment horizontal="distributed"/>
    </xf>
    <xf numFmtId="0" fontId="2" fillId="0" borderId="8" xfId="0" applyFont="1" applyBorder="1" applyAlignment="1">
      <alignment horizontal="center" vertical="center"/>
    </xf>
    <xf numFmtId="0" fontId="2" fillId="0" borderId="9" xfId="0" applyFont="1" applyBorder="1" applyAlignment="1">
      <alignment horizontal="distributed" vertical="center"/>
    </xf>
    <xf numFmtId="38" fontId="13" fillId="0" borderId="51" xfId="0" applyNumberFormat="1" applyFont="1" applyBorder="1" applyAlignment="1">
      <alignment vertical="center"/>
    </xf>
    <xf numFmtId="38" fontId="13" fillId="0" borderId="52" xfId="1" applyFont="1" applyFill="1" applyBorder="1" applyAlignment="1">
      <alignment horizontal="right" vertical="center"/>
    </xf>
    <xf numFmtId="0" fontId="15" fillId="0" borderId="29" xfId="0" quotePrefix="1" applyFont="1" applyBorder="1" applyAlignment="1">
      <alignment horizontal="distributed" vertical="center"/>
    </xf>
    <xf numFmtId="0" fontId="15" fillId="0" borderId="20" xfId="0" applyFont="1" applyBorder="1" applyAlignment="1">
      <alignment horizontal="left" vertical="center"/>
    </xf>
    <xf numFmtId="0" fontId="15" fillId="0" borderId="53" xfId="0" applyFont="1" applyBorder="1" applyAlignment="1">
      <alignment horizontal="center" vertical="center"/>
    </xf>
    <xf numFmtId="0" fontId="4" fillId="0" borderId="39" xfId="0" applyFont="1" applyBorder="1" applyAlignment="1">
      <alignment horizontal="center" vertical="center"/>
    </xf>
    <xf numFmtId="0" fontId="15" fillId="0" borderId="54" xfId="0" applyFont="1" applyBorder="1" applyAlignment="1">
      <alignment horizontal="distributed" vertical="center"/>
    </xf>
    <xf numFmtId="0" fontId="2" fillId="0" borderId="0" xfId="0" applyFont="1" applyAlignment="1">
      <alignment horizontal="distributed" vertical="center"/>
    </xf>
    <xf numFmtId="0" fontId="2" fillId="0" borderId="0" xfId="0" applyFont="1" applyAlignment="1">
      <alignment horizontal="center" vertical="center"/>
    </xf>
    <xf numFmtId="38" fontId="13" fillId="0" borderId="51" xfId="1" applyFont="1" applyFill="1" applyBorder="1" applyAlignment="1">
      <alignment vertical="center"/>
    </xf>
    <xf numFmtId="0" fontId="13" fillId="0" borderId="0" xfId="0" applyFont="1" applyAlignment="1">
      <alignment horizontal="center" vertical="center"/>
    </xf>
    <xf numFmtId="0" fontId="18" fillId="0" borderId="48" xfId="0" applyFont="1" applyBorder="1" applyAlignment="1">
      <alignment horizontal="distributed"/>
    </xf>
    <xf numFmtId="38" fontId="13" fillId="0" borderId="0" xfId="1" applyFont="1" applyFill="1" applyBorder="1" applyAlignment="1">
      <alignment vertical="center"/>
    </xf>
    <xf numFmtId="0" fontId="13" fillId="0" borderId="55" xfId="0" applyFont="1" applyBorder="1" applyAlignment="1">
      <alignment horizontal="centerContinuous" vertical="center"/>
    </xf>
    <xf numFmtId="38" fontId="13" fillId="0" borderId="44" xfId="1" applyFont="1" applyFill="1" applyBorder="1" applyAlignment="1">
      <alignment horizontal="right" vertical="center"/>
    </xf>
    <xf numFmtId="38" fontId="13" fillId="0" borderId="51" xfId="1" applyFont="1" applyFill="1" applyBorder="1" applyAlignment="1">
      <alignment horizontal="right" vertical="center"/>
    </xf>
    <xf numFmtId="0" fontId="2" fillId="0" borderId="0" xfId="0" applyFont="1" applyAlignment="1">
      <alignment horizontal="distributed" vertical="center" wrapText="1"/>
    </xf>
    <xf numFmtId="0" fontId="2" fillId="0" borderId="14" xfId="0" applyFont="1" applyBorder="1"/>
    <xf numFmtId="38" fontId="2" fillId="0" borderId="13" xfId="0" applyNumberFormat="1" applyFont="1" applyBorder="1"/>
    <xf numFmtId="38" fontId="2" fillId="0" borderId="13" xfId="1" applyFont="1" applyBorder="1"/>
    <xf numFmtId="38" fontId="2" fillId="0" borderId="56" xfId="1" applyFont="1" applyBorder="1"/>
    <xf numFmtId="0" fontId="5" fillId="0" borderId="0" xfId="0" applyFont="1"/>
    <xf numFmtId="38" fontId="2" fillId="0" borderId="0" xfId="1" applyFont="1" applyFill="1" applyBorder="1" applyAlignment="1">
      <alignment horizontal="center" vertical="center"/>
    </xf>
    <xf numFmtId="38" fontId="2" fillId="0" borderId="39" xfId="1" applyFont="1" applyFill="1" applyBorder="1" applyAlignment="1">
      <alignment horizontal="right" vertical="center"/>
    </xf>
    <xf numFmtId="0" fontId="4" fillId="0" borderId="0" xfId="0" applyFont="1" applyAlignment="1">
      <alignment horizontal="center" vertical="center"/>
    </xf>
    <xf numFmtId="0" fontId="14" fillId="0" borderId="0" xfId="0" applyFont="1" applyAlignment="1">
      <alignment horizontal="centerContinuous" vertical="center"/>
    </xf>
    <xf numFmtId="38" fontId="21" fillId="0" borderId="9" xfId="0" applyNumberFormat="1" applyFont="1" applyBorder="1" applyAlignment="1">
      <alignment vertical="center"/>
    </xf>
    <xf numFmtId="2" fontId="0" fillId="0" borderId="0" xfId="0" applyNumberFormat="1"/>
    <xf numFmtId="0" fontId="15" fillId="0" borderId="23" xfId="0" applyFont="1" applyBorder="1" applyAlignment="1">
      <alignment horizontal="left" vertical="center"/>
    </xf>
    <xf numFmtId="38" fontId="2" fillId="0" borderId="39" xfId="1" applyFont="1" applyFill="1" applyBorder="1" applyAlignment="1">
      <alignment vertical="center"/>
    </xf>
    <xf numFmtId="0" fontId="20" fillId="0" borderId="48" xfId="0" applyFont="1" applyBorder="1" applyAlignment="1">
      <alignment horizontal="distributed"/>
    </xf>
    <xf numFmtId="0" fontId="13" fillId="0" borderId="57" xfId="0" applyFont="1" applyBorder="1" applyAlignment="1">
      <alignment horizontal="distributed"/>
    </xf>
    <xf numFmtId="38" fontId="13" fillId="0" borderId="32" xfId="0" applyNumberFormat="1" applyFont="1" applyBorder="1" applyAlignment="1">
      <alignment vertical="center"/>
    </xf>
    <xf numFmtId="38" fontId="13" fillId="0" borderId="37" xfId="0" applyNumberFormat="1" applyFont="1" applyBorder="1" applyAlignment="1">
      <alignment vertical="center"/>
    </xf>
    <xf numFmtId="0" fontId="22" fillId="0" borderId="21" xfId="0"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centerContinuous" vertical="center"/>
    </xf>
    <xf numFmtId="0" fontId="22" fillId="0" borderId="0" xfId="0" applyFont="1" applyAlignment="1">
      <alignment horizontal="center" vertical="center"/>
    </xf>
    <xf numFmtId="0" fontId="20" fillId="0" borderId="0" xfId="0" applyFont="1" applyAlignment="1">
      <alignment horizontal="centerContinuous" vertical="center"/>
    </xf>
    <xf numFmtId="38" fontId="13" fillId="0" borderId="0" xfId="0" applyNumberFormat="1" applyFont="1" applyAlignment="1">
      <alignment horizontal="right" vertical="center"/>
    </xf>
    <xf numFmtId="38" fontId="15" fillId="0" borderId="0" xfId="0" applyNumberFormat="1" applyFont="1" applyAlignment="1">
      <alignment horizontal="right" vertical="center"/>
    </xf>
    <xf numFmtId="0" fontId="2" fillId="0" borderId="38" xfId="0" quotePrefix="1" applyFont="1" applyBorder="1" applyAlignment="1">
      <alignment horizontal="distributed" vertical="center"/>
    </xf>
    <xf numFmtId="38" fontId="15" fillId="0" borderId="0" xfId="0" applyNumberFormat="1" applyFont="1" applyAlignment="1">
      <alignment vertical="center"/>
    </xf>
    <xf numFmtId="0" fontId="13" fillId="0" borderId="0" xfId="0" quotePrefix="1" applyFont="1" applyAlignment="1">
      <alignment horizontal="centerContinuous" vertical="center"/>
    </xf>
    <xf numFmtId="38" fontId="2" fillId="0" borderId="24" xfId="1" applyFont="1" applyFill="1" applyBorder="1" applyAlignment="1">
      <alignment vertical="center"/>
    </xf>
    <xf numFmtId="0" fontId="14" fillId="0" borderId="0" xfId="0" quotePrefix="1" applyFont="1" applyAlignment="1">
      <alignment horizontal="centerContinuous" vertical="center"/>
    </xf>
    <xf numFmtId="38" fontId="2" fillId="0" borderId="42" xfId="1" applyFont="1" applyFill="1" applyBorder="1" applyAlignment="1">
      <alignment vertical="center"/>
    </xf>
    <xf numFmtId="38" fontId="2" fillId="0" borderId="34" xfId="1" applyFont="1" applyFill="1" applyBorder="1" applyAlignment="1">
      <alignment vertical="center"/>
    </xf>
    <xf numFmtId="38" fontId="2" fillId="0" borderId="30" xfId="1" applyFont="1" applyFill="1" applyBorder="1" applyAlignment="1">
      <alignment horizontal="right" vertical="center"/>
    </xf>
    <xf numFmtId="0" fontId="24" fillId="0" borderId="0" xfId="0" applyFont="1" applyAlignment="1">
      <alignment vertical="center"/>
    </xf>
    <xf numFmtId="0" fontId="2" fillId="0" borderId="21" xfId="0" applyFont="1" applyBorder="1" applyAlignment="1">
      <alignment vertical="center"/>
    </xf>
    <xf numFmtId="3" fontId="2" fillId="0" borderId="21" xfId="0" applyNumberFormat="1" applyFont="1" applyBorder="1" applyAlignment="1">
      <alignment vertical="center"/>
    </xf>
    <xf numFmtId="38" fontId="2" fillId="0" borderId="53" xfId="1" applyFont="1" applyFill="1" applyBorder="1" applyAlignment="1">
      <alignment horizontal="right" vertical="center"/>
    </xf>
    <xf numFmtId="0" fontId="23" fillId="0" borderId="48" xfId="0" applyFont="1" applyBorder="1" applyAlignment="1">
      <alignment horizontal="distributed"/>
    </xf>
    <xf numFmtId="0" fontId="13" fillId="0" borderId="58" xfId="0" applyFont="1" applyBorder="1" applyAlignment="1">
      <alignment horizontal="centerContinuous" vertical="center"/>
    </xf>
    <xf numFmtId="38" fontId="2" fillId="0" borderId="28" xfId="1" applyFont="1" applyFill="1" applyBorder="1" applyAlignment="1">
      <alignment vertical="center"/>
    </xf>
    <xf numFmtId="38" fontId="13" fillId="0" borderId="52" xfId="0" applyNumberFormat="1" applyFont="1" applyBorder="1" applyAlignment="1">
      <alignment vertical="center"/>
    </xf>
    <xf numFmtId="0" fontId="4" fillId="0" borderId="24" xfId="0" applyFont="1" applyBorder="1" applyAlignment="1">
      <alignment horizontal="center" vertical="center"/>
    </xf>
    <xf numFmtId="0" fontId="13" fillId="0" borderId="36" xfId="0" applyFont="1" applyBorder="1" applyAlignment="1">
      <alignment horizontal="center" vertical="center"/>
    </xf>
    <xf numFmtId="0" fontId="13" fillId="0" borderId="26" xfId="0" applyFont="1" applyBorder="1" applyAlignment="1">
      <alignment horizontal="center" vertical="center"/>
    </xf>
    <xf numFmtId="38" fontId="2" fillId="0" borderId="53" xfId="1" applyFont="1" applyFill="1" applyBorder="1" applyAlignment="1">
      <alignment vertical="center"/>
    </xf>
    <xf numFmtId="0" fontId="6" fillId="0" borderId="45" xfId="0" applyFont="1" applyBorder="1" applyAlignment="1">
      <alignment vertical="center"/>
    </xf>
    <xf numFmtId="0" fontId="20" fillId="0" borderId="49" xfId="0" applyFont="1" applyBorder="1" applyAlignment="1">
      <alignment horizontal="center"/>
    </xf>
    <xf numFmtId="0" fontId="14" fillId="0" borderId="59" xfId="0" applyFont="1" applyBorder="1" applyAlignment="1">
      <alignment horizontal="distributed"/>
    </xf>
    <xf numFmtId="38" fontId="2" fillId="0" borderId="37" xfId="0" applyNumberFormat="1" applyFont="1" applyBorder="1" applyAlignment="1">
      <alignment vertical="center"/>
    </xf>
    <xf numFmtId="38" fontId="2" fillId="0" borderId="41" xfId="1" applyFont="1" applyFill="1" applyBorder="1" applyAlignment="1">
      <alignment vertical="center"/>
    </xf>
    <xf numFmtId="38" fontId="2" fillId="0" borderId="25" xfId="1" applyFont="1" applyFill="1" applyBorder="1" applyAlignment="1">
      <alignment vertical="center"/>
    </xf>
    <xf numFmtId="38" fontId="13" fillId="0" borderId="52" xfId="1" applyFont="1" applyFill="1" applyBorder="1" applyAlignment="1">
      <alignment vertical="center"/>
    </xf>
    <xf numFmtId="38" fontId="2" fillId="0" borderId="50" xfId="1" applyFont="1" applyFill="1" applyBorder="1" applyAlignment="1">
      <alignment vertical="center"/>
    </xf>
    <xf numFmtId="38" fontId="2" fillId="0" borderId="60" xfId="1" applyFont="1" applyFill="1" applyBorder="1" applyAlignment="1">
      <alignment vertical="center"/>
    </xf>
    <xf numFmtId="38" fontId="2" fillId="0" borderId="35" xfId="1" applyFont="1" applyFill="1" applyBorder="1" applyAlignment="1">
      <alignment vertical="center"/>
    </xf>
    <xf numFmtId="0" fontId="0" fillId="0" borderId="20" xfId="0" applyBorder="1" applyAlignment="1">
      <alignment horizontal="distributed" vertical="center"/>
    </xf>
    <xf numFmtId="0" fontId="2" fillId="0" borderId="54" xfId="0" applyFont="1" applyBorder="1" applyAlignment="1">
      <alignment horizontal="distributed" vertical="center"/>
    </xf>
    <xf numFmtId="0" fontId="0" fillId="0" borderId="20" xfId="0" applyBorder="1" applyAlignment="1">
      <alignment horizontal="left" vertical="center"/>
    </xf>
    <xf numFmtId="0" fontId="13" fillId="0" borderId="29" xfId="0" applyFont="1" applyBorder="1" applyAlignment="1">
      <alignment horizontal="center" vertical="center"/>
    </xf>
    <xf numFmtId="0" fontId="13" fillId="0" borderId="27" xfId="0" applyFont="1" applyBorder="1" applyAlignment="1">
      <alignment horizontal="center" vertical="center"/>
    </xf>
    <xf numFmtId="38" fontId="13" fillId="0" borderId="27" xfId="1" applyFont="1" applyFill="1" applyBorder="1" applyAlignment="1">
      <alignment horizontal="right" vertical="center"/>
    </xf>
    <xf numFmtId="0" fontId="0" fillId="0" borderId="38" xfId="0" applyBorder="1" applyAlignment="1">
      <alignment horizontal="left" vertical="center" wrapText="1"/>
    </xf>
    <xf numFmtId="0" fontId="0" fillId="0" borderId="23" xfId="0" applyBorder="1" applyAlignment="1">
      <alignment horizontal="left" vertical="center" shrinkToFit="1"/>
    </xf>
    <xf numFmtId="0" fontId="15" fillId="2" borderId="20" xfId="0" applyFont="1" applyFill="1" applyBorder="1" applyAlignment="1">
      <alignment horizontal="distributed" vertical="center"/>
    </xf>
    <xf numFmtId="0" fontId="15" fillId="2" borderId="21" xfId="0" applyFont="1" applyFill="1" applyBorder="1" applyAlignment="1">
      <alignment horizontal="center" vertical="center"/>
    </xf>
    <xf numFmtId="38" fontId="2" fillId="2" borderId="21" xfId="1" applyFont="1" applyFill="1" applyBorder="1" applyAlignment="1">
      <alignment horizontal="right" vertical="center"/>
    </xf>
    <xf numFmtId="0" fontId="15" fillId="2" borderId="23" xfId="0" applyFont="1" applyFill="1" applyBorder="1" applyAlignment="1">
      <alignment horizontal="distributed" vertical="center"/>
    </xf>
    <xf numFmtId="38" fontId="2" fillId="2" borderId="24" xfId="1" applyFont="1" applyFill="1" applyBorder="1" applyAlignment="1">
      <alignment horizontal="right" vertical="center"/>
    </xf>
    <xf numFmtId="0" fontId="11" fillId="2" borderId="21" xfId="0" applyFont="1" applyFill="1" applyBorder="1" applyAlignment="1">
      <alignment horizontal="center" vertical="center"/>
    </xf>
    <xf numFmtId="0" fontId="15" fillId="3" borderId="20" xfId="0" applyFont="1" applyFill="1" applyBorder="1" applyAlignment="1">
      <alignment horizontal="distributed" vertical="center"/>
    </xf>
    <xf numFmtId="0" fontId="15" fillId="3" borderId="21" xfId="0" applyFont="1" applyFill="1" applyBorder="1" applyAlignment="1">
      <alignment horizontal="center" vertical="center"/>
    </xf>
    <xf numFmtId="38" fontId="2" fillId="3" borderId="21" xfId="1" applyFont="1" applyFill="1" applyBorder="1" applyAlignment="1">
      <alignment vertical="center"/>
    </xf>
    <xf numFmtId="0" fontId="8" fillId="3" borderId="61" xfId="0" applyFont="1" applyFill="1" applyBorder="1" applyAlignment="1">
      <alignment horizontal="center" vertical="center"/>
    </xf>
    <xf numFmtId="0" fontId="11" fillId="3" borderId="24" xfId="0" applyFont="1" applyFill="1" applyBorder="1" applyAlignment="1">
      <alignment horizontal="center" vertical="center"/>
    </xf>
    <xf numFmtId="38" fontId="2" fillId="3" borderId="24" xfId="1" applyFont="1" applyFill="1" applyBorder="1" applyAlignment="1">
      <alignment horizontal="right" vertical="center"/>
    </xf>
    <xf numFmtId="0" fontId="11" fillId="3" borderId="62" xfId="0" applyFont="1" applyFill="1" applyBorder="1" applyAlignment="1">
      <alignment horizontal="distributed" vertical="center"/>
    </xf>
    <xf numFmtId="38" fontId="2" fillId="3" borderId="21" xfId="1" applyFont="1" applyFill="1" applyBorder="1" applyAlignment="1">
      <alignment horizontal="right" vertical="center"/>
    </xf>
    <xf numFmtId="0" fontId="2" fillId="3" borderId="20" xfId="0" applyFont="1" applyFill="1" applyBorder="1" applyAlignment="1">
      <alignment horizontal="distributed" vertical="center"/>
    </xf>
    <xf numFmtId="0" fontId="4" fillId="3" borderId="21" xfId="0" applyFont="1" applyFill="1" applyBorder="1" applyAlignment="1">
      <alignment horizontal="center" vertical="center"/>
    </xf>
    <xf numFmtId="0" fontId="11" fillId="3" borderId="20" xfId="0" applyFont="1" applyFill="1" applyBorder="1" applyAlignment="1">
      <alignment horizontal="distributed" vertical="center"/>
    </xf>
    <xf numFmtId="0" fontId="11" fillId="3" borderId="29" xfId="0" applyFont="1" applyFill="1" applyBorder="1" applyAlignment="1">
      <alignment horizontal="distributed" vertical="center"/>
    </xf>
    <xf numFmtId="0" fontId="11" fillId="3" borderId="39" xfId="0" applyFont="1" applyFill="1" applyBorder="1" applyAlignment="1">
      <alignment horizontal="center" vertical="center"/>
    </xf>
    <xf numFmtId="38" fontId="2" fillId="3" borderId="39" xfId="1" applyFont="1" applyFill="1" applyBorder="1" applyAlignment="1">
      <alignment vertical="center"/>
    </xf>
    <xf numFmtId="0" fontId="11" fillId="3" borderId="38" xfId="0" applyFont="1" applyFill="1" applyBorder="1" applyAlignment="1">
      <alignment horizontal="distributed" vertical="center"/>
    </xf>
    <xf numFmtId="0" fontId="11" fillId="3" borderId="21" xfId="0" applyFont="1" applyFill="1" applyBorder="1" applyAlignment="1">
      <alignment horizontal="center" vertical="center"/>
    </xf>
    <xf numFmtId="0" fontId="11" fillId="3" borderId="27" xfId="0" applyFont="1" applyFill="1" applyBorder="1" applyAlignment="1">
      <alignment horizontal="center" vertical="center"/>
    </xf>
    <xf numFmtId="0" fontId="2" fillId="3" borderId="20" xfId="0" applyFont="1" applyFill="1" applyBorder="1" applyAlignment="1">
      <alignment horizontal="left" vertical="center"/>
    </xf>
    <xf numFmtId="0" fontId="6" fillId="3" borderId="20" xfId="0" applyFont="1" applyFill="1" applyBorder="1" applyAlignment="1">
      <alignment horizontal="distributed" vertical="center"/>
    </xf>
    <xf numFmtId="0" fontId="0" fillId="3" borderId="20" xfId="0" applyFill="1" applyBorder="1" applyAlignment="1">
      <alignment horizontal="distributed" vertical="center"/>
    </xf>
    <xf numFmtId="0" fontId="11" fillId="3" borderId="20" xfId="0" applyFont="1" applyFill="1" applyBorder="1" applyAlignment="1">
      <alignment horizontal="left" vertical="center"/>
    </xf>
    <xf numFmtId="0" fontId="4" fillId="3" borderId="39" xfId="0" applyFont="1" applyFill="1" applyBorder="1" applyAlignment="1">
      <alignment horizontal="center" vertical="center"/>
    </xf>
    <xf numFmtId="38" fontId="2" fillId="3" borderId="39" xfId="1" applyFont="1" applyFill="1" applyBorder="1" applyAlignment="1">
      <alignment horizontal="right" vertical="center"/>
    </xf>
    <xf numFmtId="0" fontId="22" fillId="3" borderId="39" xfId="0" applyFont="1" applyFill="1" applyBorder="1" applyAlignment="1">
      <alignment horizontal="center" vertical="center"/>
    </xf>
    <xf numFmtId="0" fontId="0" fillId="0" borderId="21" xfId="0" applyBorder="1" applyAlignment="1">
      <alignment horizontal="center" vertical="center"/>
    </xf>
    <xf numFmtId="0" fontId="0" fillId="0" borderId="27" xfId="0" applyBorder="1" applyAlignment="1">
      <alignment horizontal="center" vertical="center"/>
    </xf>
    <xf numFmtId="0" fontId="0" fillId="0" borderId="39" xfId="0" applyBorder="1" applyAlignment="1">
      <alignment horizontal="center" vertical="center"/>
    </xf>
    <xf numFmtId="0" fontId="0" fillId="3" borderId="39" xfId="0" applyFill="1" applyBorder="1" applyAlignment="1">
      <alignment horizontal="center" vertical="center"/>
    </xf>
    <xf numFmtId="0" fontId="22" fillId="3" borderId="21" xfId="0" applyFont="1" applyFill="1" applyBorder="1" applyAlignment="1">
      <alignment horizontal="center" vertical="center"/>
    </xf>
    <xf numFmtId="0" fontId="4" fillId="3" borderId="61" xfId="0" applyFont="1" applyFill="1" applyBorder="1" applyAlignment="1">
      <alignment horizontal="left" vertical="center"/>
    </xf>
    <xf numFmtId="0" fontId="4" fillId="3" borderId="63" xfId="0" applyFont="1" applyFill="1" applyBorder="1" applyAlignment="1">
      <alignment horizontal="left" vertical="center"/>
    </xf>
    <xf numFmtId="0" fontId="4" fillId="3" borderId="64" xfId="0" applyFont="1" applyFill="1" applyBorder="1" applyAlignment="1">
      <alignment horizontal="left" vertical="center"/>
    </xf>
    <xf numFmtId="0" fontId="0" fillId="0" borderId="38" xfId="0" applyBorder="1" applyAlignment="1">
      <alignment horizontal="distributed" vertical="center"/>
    </xf>
    <xf numFmtId="0" fontId="8" fillId="3" borderId="24" xfId="0" applyFont="1" applyFill="1" applyBorder="1" applyAlignment="1">
      <alignment horizontal="center" vertical="center"/>
    </xf>
    <xf numFmtId="38" fontId="2" fillId="3" borderId="39" xfId="1" applyFont="1" applyFill="1" applyBorder="1" applyAlignment="1">
      <alignment horizontal="right" vertical="top"/>
    </xf>
    <xf numFmtId="0" fontId="0" fillId="3" borderId="38" xfId="0" applyFill="1" applyBorder="1" applyAlignment="1">
      <alignment horizontal="distributed" vertical="center"/>
    </xf>
    <xf numFmtId="0" fontId="0" fillId="0" borderId="20" xfId="0" applyBorder="1" applyAlignment="1">
      <alignment horizontal="center" vertical="center"/>
    </xf>
    <xf numFmtId="0" fontId="15" fillId="3" borderId="20" xfId="0" applyFont="1" applyFill="1" applyBorder="1" applyAlignment="1">
      <alignment horizontal="left" vertical="center"/>
    </xf>
    <xf numFmtId="0" fontId="0" fillId="3" borderId="20" xfId="0" applyFill="1" applyBorder="1" applyAlignment="1">
      <alignment horizontal="left" vertical="center"/>
    </xf>
    <xf numFmtId="0" fontId="15" fillId="3" borderId="23" xfId="0" applyFont="1" applyFill="1" applyBorder="1" applyAlignment="1">
      <alignment horizontal="distributed" vertical="center"/>
    </xf>
    <xf numFmtId="0" fontId="15" fillId="3" borderId="29" xfId="0" applyFont="1" applyFill="1" applyBorder="1" applyAlignment="1">
      <alignment horizontal="distributed" vertical="center"/>
    </xf>
    <xf numFmtId="0" fontId="15" fillId="0" borderId="24" xfId="0" applyFont="1" applyBorder="1" applyAlignment="1">
      <alignment horizontal="left" vertical="center"/>
    </xf>
    <xf numFmtId="0" fontId="15" fillId="0" borderId="36" xfId="0" applyFont="1" applyBorder="1" applyAlignment="1">
      <alignment horizontal="distributed" vertical="center"/>
    </xf>
    <xf numFmtId="0" fontId="0" fillId="0" borderId="26" xfId="0" applyBorder="1" applyAlignment="1">
      <alignment horizontal="center" vertical="center"/>
    </xf>
    <xf numFmtId="0" fontId="13" fillId="0" borderId="11" xfId="0" applyFont="1" applyBorder="1" applyAlignment="1">
      <alignment horizontal="center" vertical="center"/>
    </xf>
    <xf numFmtId="0" fontId="15" fillId="0" borderId="11" xfId="0" applyFont="1" applyBorder="1" applyAlignment="1">
      <alignment horizontal="center" vertical="center"/>
    </xf>
    <xf numFmtId="0" fontId="15" fillId="0" borderId="23" xfId="0" applyFont="1" applyBorder="1" applyAlignment="1">
      <alignment horizontal="distributed" vertical="center"/>
    </xf>
    <xf numFmtId="38" fontId="2" fillId="0" borderId="11" xfId="1" applyFont="1" applyFill="1" applyBorder="1" applyAlignment="1">
      <alignment vertical="center"/>
    </xf>
    <xf numFmtId="0" fontId="13" fillId="0" borderId="65" xfId="0" applyFont="1" applyBorder="1" applyAlignment="1">
      <alignment horizontal="center" vertical="center"/>
    </xf>
    <xf numFmtId="38" fontId="13" fillId="0" borderId="66" xfId="1" applyFont="1" applyFill="1" applyBorder="1" applyAlignment="1">
      <alignment vertical="center"/>
    </xf>
    <xf numFmtId="38" fontId="15" fillId="0" borderId="37" xfId="1" applyFont="1" applyFill="1" applyBorder="1" applyAlignment="1">
      <alignment horizontal="right" vertical="center"/>
    </xf>
    <xf numFmtId="38" fontId="13" fillId="0" borderId="11" xfId="1" applyFont="1" applyFill="1" applyBorder="1" applyAlignment="1">
      <alignment vertical="center"/>
    </xf>
    <xf numFmtId="38" fontId="15" fillId="0" borderId="11" xfId="1" applyFont="1" applyFill="1" applyBorder="1" applyAlignment="1">
      <alignment horizontal="right" vertical="center"/>
    </xf>
    <xf numFmtId="0" fontId="0" fillId="0" borderId="0" xfId="0" applyAlignment="1">
      <alignment vertical="center"/>
    </xf>
    <xf numFmtId="0" fontId="13" fillId="0" borderId="68" xfId="0" applyFont="1" applyBorder="1" applyAlignment="1">
      <alignment horizontal="center" vertical="center"/>
    </xf>
    <xf numFmtId="0" fontId="13" fillId="0" borderId="69" xfId="0" applyFont="1" applyBorder="1" applyAlignment="1">
      <alignment horizontal="center" vertical="center"/>
    </xf>
    <xf numFmtId="0" fontId="13" fillId="0" borderId="67" xfId="0" applyFont="1" applyBorder="1" applyAlignment="1">
      <alignment horizontal="center" vertical="center"/>
    </xf>
    <xf numFmtId="0" fontId="13" fillId="0" borderId="70" xfId="0" applyFont="1" applyBorder="1" applyAlignment="1">
      <alignment horizontal="center" vertical="center"/>
    </xf>
    <xf numFmtId="38" fontId="13" fillId="0" borderId="11" xfId="1" applyFont="1" applyFill="1" applyBorder="1" applyAlignment="1">
      <alignment horizontal="right" vertical="center"/>
    </xf>
    <xf numFmtId="0" fontId="15" fillId="0" borderId="11" xfId="0" applyFont="1" applyBorder="1" applyAlignment="1">
      <alignment horizontal="left" vertical="center"/>
    </xf>
    <xf numFmtId="0" fontId="4" fillId="0" borderId="29" xfId="0" applyFont="1" applyBorder="1" applyAlignment="1">
      <alignment horizontal="center" vertical="center"/>
    </xf>
    <xf numFmtId="0" fontId="15" fillId="3" borderId="0" xfId="0" applyFont="1" applyFill="1" applyAlignment="1">
      <alignment horizontal="center" vertical="center"/>
    </xf>
    <xf numFmtId="0" fontId="15" fillId="0" borderId="71" xfId="0" applyFont="1" applyBorder="1" applyAlignment="1">
      <alignment vertical="center"/>
    </xf>
    <xf numFmtId="0" fontId="0" fillId="0" borderId="8" xfId="0" applyBorder="1" applyAlignment="1">
      <alignment horizontal="center" vertical="center"/>
    </xf>
    <xf numFmtId="0" fontId="15" fillId="3" borderId="0" xfId="0" applyFont="1" applyFill="1" applyAlignment="1">
      <alignment horizontal="distributed" vertical="center"/>
    </xf>
    <xf numFmtId="38" fontId="2" fillId="3" borderId="0" xfId="1" applyFont="1" applyFill="1" applyBorder="1" applyAlignment="1">
      <alignment vertical="center"/>
    </xf>
    <xf numFmtId="0" fontId="15" fillId="0" borderId="72" xfId="0" applyFont="1" applyBorder="1" applyAlignment="1">
      <alignment vertical="center"/>
    </xf>
    <xf numFmtId="0" fontId="13" fillId="0" borderId="54" xfId="0" applyFont="1" applyBorder="1" applyAlignment="1">
      <alignment horizontal="center" vertical="center"/>
    </xf>
    <xf numFmtId="0" fontId="13" fillId="0" borderId="53" xfId="0" applyFont="1" applyBorder="1" applyAlignment="1">
      <alignment horizontal="center" vertical="center"/>
    </xf>
    <xf numFmtId="38" fontId="13" fillId="0" borderId="53" xfId="0" applyNumberFormat="1" applyFont="1" applyBorder="1" applyAlignment="1">
      <alignment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38" fontId="13" fillId="0" borderId="39" xfId="1" applyFont="1" applyFill="1" applyBorder="1" applyAlignment="1">
      <alignment vertical="center"/>
    </xf>
    <xf numFmtId="0" fontId="0" fillId="0" borderId="29" xfId="0" applyBorder="1" applyAlignment="1">
      <alignment horizontal="distributed" vertical="center"/>
    </xf>
    <xf numFmtId="0" fontId="0" fillId="0" borderId="38" xfId="0" applyBorder="1" applyAlignment="1">
      <alignment horizontal="center" vertical="center"/>
    </xf>
    <xf numFmtId="0" fontId="11" fillId="0" borderId="19" xfId="0" applyFont="1" applyBorder="1" applyAlignment="1">
      <alignment vertical="center"/>
    </xf>
    <xf numFmtId="0" fontId="2" fillId="0" borderId="0" xfId="0" applyFont="1" applyAlignment="1">
      <alignment horizontal="distributed"/>
    </xf>
    <xf numFmtId="0" fontId="11" fillId="0" borderId="39" xfId="0" applyFont="1" applyBorder="1" applyAlignment="1">
      <alignment horizontal="center" vertical="center"/>
    </xf>
    <xf numFmtId="0" fontId="15" fillId="0" borderId="38" xfId="0" quotePrefix="1" applyFont="1" applyBorder="1" applyAlignment="1">
      <alignment horizontal="distributed" vertical="center"/>
    </xf>
    <xf numFmtId="0" fontId="15" fillId="0" borderId="74" xfId="0" applyFont="1" applyBorder="1" applyAlignment="1">
      <alignment horizontal="distributed" vertical="center"/>
    </xf>
    <xf numFmtId="2" fontId="5" fillId="0" borderId="13" xfId="0" applyNumberFormat="1" applyFont="1" applyBorder="1" applyAlignment="1">
      <alignment horizontal="right" shrinkToFit="1"/>
    </xf>
    <xf numFmtId="2" fontId="5" fillId="0" borderId="75" xfId="0" applyNumberFormat="1" applyFont="1" applyBorder="1" applyAlignment="1">
      <alignment horizontal="right" shrinkToFit="1"/>
    </xf>
    <xf numFmtId="2" fontId="5" fillId="0" borderId="47" xfId="0" applyNumberFormat="1" applyFont="1" applyBorder="1" applyAlignment="1">
      <alignment horizontal="right" shrinkToFit="1"/>
    </xf>
    <xf numFmtId="2" fontId="5" fillId="0" borderId="1" xfId="0" applyNumberFormat="1" applyFont="1" applyBorder="1" applyAlignment="1">
      <alignment horizontal="right" shrinkToFit="1"/>
    </xf>
    <xf numFmtId="2" fontId="5" fillId="0" borderId="76" xfId="0" applyNumberFormat="1" applyFont="1" applyBorder="1" applyAlignment="1">
      <alignment horizontal="right" shrinkToFit="1"/>
    </xf>
    <xf numFmtId="2" fontId="5" fillId="0" borderId="48" xfId="0" applyNumberFormat="1" applyFont="1" applyBorder="1" applyAlignment="1">
      <alignment horizontal="right" shrinkToFit="1"/>
    </xf>
    <xf numFmtId="2" fontId="5" fillId="0" borderId="2" xfId="0" applyNumberFormat="1" applyFont="1" applyBorder="1" applyAlignment="1">
      <alignment horizontal="right" shrinkToFit="1"/>
    </xf>
    <xf numFmtId="2" fontId="5" fillId="0" borderId="77" xfId="0" applyNumberFormat="1" applyFont="1" applyBorder="1" applyAlignment="1">
      <alignment horizontal="right" shrinkToFit="1"/>
    </xf>
    <xf numFmtId="2" fontId="5" fillId="0" borderId="78" xfId="0" applyNumberFormat="1" applyFont="1" applyBorder="1" applyAlignment="1">
      <alignment horizontal="right" shrinkToFit="1"/>
    </xf>
    <xf numFmtId="2" fontId="5" fillId="0" borderId="79" xfId="0" applyNumberFormat="1" applyFont="1" applyBorder="1" applyAlignment="1">
      <alignment horizontal="right" shrinkToFit="1"/>
    </xf>
    <xf numFmtId="2" fontId="5" fillId="0" borderId="80" xfId="0" applyNumberFormat="1" applyFont="1" applyBorder="1" applyAlignment="1">
      <alignment horizontal="right" shrinkToFit="1"/>
    </xf>
    <xf numFmtId="2" fontId="5" fillId="0" borderId="49" xfId="0" applyNumberFormat="1" applyFont="1" applyBorder="1" applyAlignment="1">
      <alignment horizontal="right" shrinkToFit="1"/>
    </xf>
    <xf numFmtId="0" fontId="27" fillId="0" borderId="0" xfId="0" quotePrefix="1" applyFont="1" applyAlignment="1">
      <alignment horizontal="left"/>
    </xf>
    <xf numFmtId="0" fontId="7" fillId="0" borderId="0" xfId="0" quotePrefix="1" applyFont="1" applyAlignment="1">
      <alignment horizontal="left"/>
    </xf>
    <xf numFmtId="2" fontId="5" fillId="0" borderId="82" xfId="0" applyNumberFormat="1" applyFont="1" applyBorder="1" applyAlignment="1">
      <alignment horizontal="right" shrinkToFit="1"/>
    </xf>
    <xf numFmtId="2" fontId="5" fillId="0" borderId="83" xfId="0" applyNumberFormat="1" applyFont="1" applyBorder="1" applyAlignment="1">
      <alignment horizontal="right" shrinkToFit="1"/>
    </xf>
    <xf numFmtId="2" fontId="5" fillId="0" borderId="84" xfId="0" applyNumberFormat="1" applyFont="1" applyBorder="1" applyAlignment="1">
      <alignment horizontal="right" shrinkToFit="1"/>
    </xf>
    <xf numFmtId="2" fontId="5" fillId="0" borderId="86" xfId="0" applyNumberFormat="1" applyFont="1" applyBorder="1" applyAlignment="1">
      <alignment horizontal="right" shrinkToFit="1"/>
    </xf>
    <xf numFmtId="2" fontId="5" fillId="0" borderId="87" xfId="0" applyNumberFormat="1" applyFont="1" applyBorder="1" applyAlignment="1">
      <alignment horizontal="right" shrinkToFit="1"/>
    </xf>
    <xf numFmtId="2" fontId="5" fillId="0" borderId="12" xfId="0" applyNumberFormat="1" applyFont="1" applyBorder="1" applyAlignment="1">
      <alignment horizontal="right" shrinkToFit="1"/>
    </xf>
    <xf numFmtId="2" fontId="5" fillId="0" borderId="57" xfId="0" applyNumberFormat="1" applyFont="1" applyBorder="1" applyAlignment="1">
      <alignment horizontal="right" shrinkToFit="1"/>
    </xf>
    <xf numFmtId="2" fontId="5" fillId="0" borderId="88" xfId="0" applyNumberFormat="1" applyFont="1" applyBorder="1" applyAlignment="1">
      <alignment horizontal="right" shrinkToFit="1"/>
    </xf>
    <xf numFmtId="2" fontId="5" fillId="0" borderId="89" xfId="0" applyNumberFormat="1" applyFont="1" applyBorder="1" applyAlignment="1">
      <alignment horizontal="right" shrinkToFit="1"/>
    </xf>
    <xf numFmtId="2" fontId="5" fillId="0" borderId="90" xfId="0" applyNumberFormat="1" applyFont="1" applyBorder="1" applyAlignment="1">
      <alignment horizontal="right" shrinkToFit="1"/>
    </xf>
    <xf numFmtId="2" fontId="5" fillId="0" borderId="91" xfId="0" applyNumberFormat="1" applyFont="1" applyBorder="1" applyAlignment="1">
      <alignment horizontal="right" shrinkToFit="1"/>
    </xf>
    <xf numFmtId="0" fontId="4" fillId="0" borderId="56" xfId="0" applyFont="1" applyBorder="1" applyAlignment="1">
      <alignment horizontal="distributed" vertical="center"/>
    </xf>
    <xf numFmtId="0" fontId="8" fillId="0" borderId="5" xfId="0" applyFont="1" applyBorder="1" applyAlignment="1">
      <alignment horizontal="distributed" vertical="center"/>
    </xf>
    <xf numFmtId="0" fontId="4" fillId="0" borderId="5" xfId="0" applyFont="1" applyBorder="1" applyAlignment="1">
      <alignment horizontal="distributed" vertical="center"/>
    </xf>
    <xf numFmtId="0" fontId="22" fillId="0" borderId="5" xfId="0" applyFont="1" applyBorder="1" applyAlignment="1">
      <alignment horizontal="distributed" vertical="center"/>
    </xf>
    <xf numFmtId="0" fontId="2" fillId="0" borderId="5" xfId="0" applyFont="1" applyBorder="1" applyAlignment="1">
      <alignment horizontal="distributed"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8" fillId="0" borderId="56" xfId="0" applyFont="1" applyBorder="1" applyAlignment="1">
      <alignment horizontal="distributed" vertical="center"/>
    </xf>
    <xf numFmtId="0" fontId="2" fillId="0" borderId="81" xfId="0" applyFont="1" applyBorder="1" applyAlignment="1">
      <alignment horizontal="distributed" vertical="center"/>
    </xf>
    <xf numFmtId="0" fontId="4" fillId="0" borderId="56" xfId="0" applyFont="1" applyBorder="1" applyAlignment="1">
      <alignment horizontal="distributed" vertical="center" shrinkToFit="1"/>
    </xf>
    <xf numFmtId="0" fontId="8" fillId="0" borderId="5" xfId="0" applyFont="1" applyBorder="1" applyAlignment="1">
      <alignment horizontal="distributed" vertical="center" shrinkToFit="1"/>
    </xf>
    <xf numFmtId="0" fontId="8" fillId="0" borderId="5" xfId="0" applyFont="1" applyBorder="1" applyAlignment="1">
      <alignment horizontal="center" vertical="center" shrinkToFit="1"/>
    </xf>
    <xf numFmtId="0" fontId="5" fillId="0" borderId="0" xfId="0" quotePrefix="1" applyFont="1" applyAlignment="1">
      <alignment horizontal="left" vertical="top"/>
    </xf>
    <xf numFmtId="0" fontId="13" fillId="0" borderId="84" xfId="0" applyFont="1" applyBorder="1" applyAlignment="1">
      <alignment horizontal="distributed"/>
    </xf>
    <xf numFmtId="38" fontId="2" fillId="0" borderId="82" xfId="1" applyFont="1" applyBorder="1"/>
    <xf numFmtId="38" fontId="2" fillId="0" borderId="85" xfId="1" applyFont="1" applyBorder="1"/>
    <xf numFmtId="0" fontId="18" fillId="0" borderId="57" xfId="0" applyFont="1" applyBorder="1" applyAlignment="1">
      <alignment horizontal="distributed"/>
    </xf>
    <xf numFmtId="0" fontId="20" fillId="0" borderId="57" xfId="0" applyFont="1" applyBorder="1" applyAlignment="1">
      <alignment horizontal="distributed"/>
    </xf>
    <xf numFmtId="0" fontId="23" fillId="0" borderId="57" xfId="0" applyFont="1" applyBorder="1" applyAlignment="1">
      <alignment horizontal="distributed"/>
    </xf>
    <xf numFmtId="0" fontId="18" fillId="0" borderId="92" xfId="0" applyFont="1" applyBorder="1" applyAlignment="1">
      <alignment horizontal="distributed"/>
    </xf>
    <xf numFmtId="38" fontId="2" fillId="0" borderId="93" xfId="1" applyFont="1" applyBorder="1"/>
    <xf numFmtId="0" fontId="13" fillId="0" borderId="94" xfId="0" applyFont="1" applyBorder="1" applyAlignment="1">
      <alignment horizontal="distributed"/>
    </xf>
    <xf numFmtId="38" fontId="2" fillId="0" borderId="95" xfId="1" applyFont="1" applyBorder="1"/>
    <xf numFmtId="38" fontId="2" fillId="0" borderId="96" xfId="1" applyFont="1" applyBorder="1"/>
    <xf numFmtId="0" fontId="4" fillId="0" borderId="96" xfId="0" applyFont="1" applyBorder="1" applyAlignment="1">
      <alignment horizontal="distributed" vertical="center"/>
    </xf>
    <xf numFmtId="2" fontId="5" fillId="0" borderId="94" xfId="0" applyNumberFormat="1" applyFont="1" applyBorder="1" applyAlignment="1">
      <alignment horizontal="right" shrinkToFit="1"/>
    </xf>
    <xf numFmtId="2" fontId="5" fillId="0" borderId="95" xfId="0" applyNumberFormat="1" applyFont="1" applyBorder="1" applyAlignment="1">
      <alignment horizontal="right" shrinkToFit="1"/>
    </xf>
    <xf numFmtId="2" fontId="5" fillId="0" borderId="97" xfId="0" applyNumberFormat="1" applyFont="1" applyBorder="1" applyAlignment="1">
      <alignment horizontal="right" shrinkToFit="1"/>
    </xf>
    <xf numFmtId="2" fontId="5" fillId="0" borderId="98" xfId="0" applyNumberFormat="1" applyFont="1" applyBorder="1" applyAlignment="1">
      <alignment horizontal="right" shrinkToFit="1"/>
    </xf>
    <xf numFmtId="0" fontId="4" fillId="4" borderId="8" xfId="0" applyFont="1" applyFill="1" applyBorder="1" applyAlignment="1">
      <alignment vertical="center" shrinkToFit="1"/>
    </xf>
    <xf numFmtId="0" fontId="4" fillId="4" borderId="9" xfId="0" applyFont="1" applyFill="1" applyBorder="1" applyAlignment="1">
      <alignment vertical="center" shrinkToFit="1"/>
    </xf>
    <xf numFmtId="0" fontId="4" fillId="4" borderId="55" xfId="0" applyFont="1" applyFill="1" applyBorder="1" applyAlignment="1">
      <alignment vertical="center" shrinkToFit="1"/>
    </xf>
    <xf numFmtId="0" fontId="4" fillId="4" borderId="15" xfId="0" applyFont="1" applyFill="1" applyBorder="1" applyAlignment="1">
      <alignment vertical="center" shrinkToFit="1"/>
    </xf>
    <xf numFmtId="0" fontId="0" fillId="0" borderId="0" xfId="0" applyAlignment="1">
      <alignment shrinkToFit="1"/>
    </xf>
    <xf numFmtId="0" fontId="22" fillId="0" borderId="0" xfId="0" applyFont="1" applyAlignment="1">
      <alignment horizontal="right"/>
    </xf>
    <xf numFmtId="0" fontId="26" fillId="0" borderId="0" xfId="0" applyFont="1" applyAlignment="1">
      <alignment horizontal="left"/>
    </xf>
    <xf numFmtId="0" fontId="8" fillId="0" borderId="21" xfId="0" applyFont="1" applyBorder="1" applyAlignment="1">
      <alignment horizontal="center" vertical="center"/>
    </xf>
    <xf numFmtId="0" fontId="2" fillId="0" borderId="38" xfId="0" applyFont="1" applyBorder="1" applyAlignment="1">
      <alignment horizontal="distributed" vertical="center"/>
    </xf>
    <xf numFmtId="0" fontId="15" fillId="2" borderId="24" xfId="0" applyFont="1" applyFill="1" applyBorder="1" applyAlignment="1">
      <alignment horizontal="center" vertical="center"/>
    </xf>
    <xf numFmtId="0" fontId="15" fillId="2" borderId="38" xfId="0" applyFont="1" applyFill="1" applyBorder="1" applyAlignment="1">
      <alignment horizontal="distributed" vertical="center"/>
    </xf>
    <xf numFmtId="38" fontId="2" fillId="2" borderId="39" xfId="1" applyFont="1" applyFill="1" applyBorder="1" applyAlignment="1">
      <alignment horizontal="right" vertical="center"/>
    </xf>
    <xf numFmtId="38" fontId="2" fillId="0" borderId="51" xfId="0" applyNumberFormat="1" applyFont="1" applyBorder="1" applyAlignment="1">
      <alignment horizontal="right" vertical="center"/>
    </xf>
    <xf numFmtId="38" fontId="2" fillId="0" borderId="52" xfId="0" applyNumberFormat="1" applyFont="1" applyBorder="1" applyAlignment="1">
      <alignment vertical="center"/>
    </xf>
    <xf numFmtId="0" fontId="0" fillId="0" borderId="54" xfId="0" applyBorder="1" applyAlignment="1">
      <alignment horizontal="distributed" vertical="center"/>
    </xf>
    <xf numFmtId="0" fontId="0" fillId="0" borderId="53" xfId="0" applyBorder="1" applyAlignment="1">
      <alignment horizontal="center" vertical="center"/>
    </xf>
    <xf numFmtId="0" fontId="8" fillId="0" borderId="61" xfId="0" applyFont="1" applyBorder="1" applyAlignment="1">
      <alignment horizontal="center" vertical="center" shrinkToFit="1"/>
    </xf>
    <xf numFmtId="0" fontId="15" fillId="3" borderId="20" xfId="0" applyFont="1" applyFill="1" applyBorder="1" applyAlignment="1">
      <alignment horizontal="center" vertical="center"/>
    </xf>
    <xf numFmtId="38" fontId="2" fillId="0" borderId="51" xfId="0" applyNumberFormat="1" applyFont="1" applyBorder="1" applyAlignment="1">
      <alignment vertical="center"/>
    </xf>
    <xf numFmtId="38" fontId="2" fillId="0" borderId="52" xfId="1" applyFont="1" applyFill="1" applyBorder="1" applyAlignment="1">
      <alignment vertical="center"/>
    </xf>
    <xf numFmtId="38" fontId="15" fillId="0" borderId="52" xfId="0" applyNumberFormat="1" applyFont="1" applyBorder="1" applyAlignment="1">
      <alignment vertical="center"/>
    </xf>
    <xf numFmtId="0" fontId="13" fillId="0" borderId="74" xfId="0" applyFont="1" applyBorder="1" applyAlignment="1">
      <alignment horizontal="center" vertical="center"/>
    </xf>
    <xf numFmtId="0" fontId="13" fillId="0" borderId="30" xfId="0" applyFont="1" applyBorder="1" applyAlignment="1">
      <alignment horizontal="center" vertical="center"/>
    </xf>
    <xf numFmtId="38" fontId="13" fillId="0" borderId="30" xfId="1" applyFont="1" applyFill="1" applyBorder="1" applyAlignment="1">
      <alignment horizontal="right" vertical="center"/>
    </xf>
    <xf numFmtId="38" fontId="13" fillId="0" borderId="35" xfId="1" applyFont="1" applyFill="1" applyBorder="1" applyAlignment="1">
      <alignment horizontal="right" vertical="center"/>
    </xf>
    <xf numFmtId="0" fontId="13" fillId="0" borderId="113" xfId="0" applyFont="1" applyBorder="1" applyAlignment="1">
      <alignment horizontal="center" vertical="center"/>
    </xf>
    <xf numFmtId="0" fontId="13" fillId="0" borderId="51" xfId="0" applyFont="1" applyBorder="1" applyAlignment="1">
      <alignment horizontal="center" vertical="center"/>
    </xf>
    <xf numFmtId="38" fontId="13" fillId="0" borderId="51" xfId="0" applyNumberFormat="1" applyFont="1" applyBorder="1" applyAlignment="1">
      <alignment horizontal="right" vertical="center"/>
    </xf>
    <xf numFmtId="38" fontId="13" fillId="0" borderId="52" xfId="0" applyNumberFormat="1" applyFont="1" applyBorder="1" applyAlignment="1">
      <alignment horizontal="right" vertical="center"/>
    </xf>
    <xf numFmtId="38" fontId="2" fillId="0" borderId="30" xfId="1" applyFont="1" applyFill="1" applyBorder="1" applyAlignment="1">
      <alignment vertical="center"/>
    </xf>
    <xf numFmtId="38" fontId="17" fillId="0" borderId="51" xfId="1" applyFont="1" applyFill="1" applyBorder="1" applyAlignment="1">
      <alignment vertical="center"/>
    </xf>
    <xf numFmtId="38" fontId="17" fillId="0" borderId="52" xfId="1" applyFont="1" applyFill="1" applyBorder="1" applyAlignment="1">
      <alignment vertical="center"/>
    </xf>
    <xf numFmtId="0" fontId="11" fillId="3" borderId="38" xfId="0" applyFont="1" applyFill="1" applyBorder="1" applyAlignment="1">
      <alignment horizontal="left" vertical="center"/>
    </xf>
    <xf numFmtId="0" fontId="6" fillId="0" borderId="38" xfId="0" applyFont="1" applyBorder="1" applyAlignment="1">
      <alignment horizontal="distributed" vertical="center"/>
    </xf>
    <xf numFmtId="0" fontId="6" fillId="0" borderId="39" xfId="0" applyFont="1" applyBorder="1" applyAlignment="1">
      <alignment horizontal="center" vertical="center"/>
    </xf>
    <xf numFmtId="0" fontId="13" fillId="0" borderId="113" xfId="0" applyFont="1" applyBorder="1" applyAlignment="1">
      <alignment horizontal="centerContinuous" vertical="center"/>
    </xf>
    <xf numFmtId="0" fontId="13" fillId="0" borderId="51" xfId="0" applyFont="1" applyBorder="1" applyAlignment="1">
      <alignment horizontal="centerContinuous" vertical="center"/>
    </xf>
    <xf numFmtId="0" fontId="6" fillId="3" borderId="38" xfId="0" applyFont="1" applyFill="1" applyBorder="1" applyAlignment="1">
      <alignment horizontal="distributed" vertical="center"/>
    </xf>
    <xf numFmtId="0" fontId="0" fillId="2" borderId="20" xfId="0" applyFill="1" applyBorder="1" applyAlignment="1">
      <alignment horizontal="distributed" vertical="center"/>
    </xf>
    <xf numFmtId="0" fontId="0" fillId="0" borderId="0" xfId="0" applyAlignment="1">
      <alignment horizontal="center" vertical="center"/>
    </xf>
    <xf numFmtId="0" fontId="4" fillId="0" borderId="0" xfId="0" applyFont="1" applyAlignment="1">
      <alignment vertical="center"/>
    </xf>
    <xf numFmtId="0" fontId="29" fillId="0" borderId="0" xfId="0" applyFont="1"/>
    <xf numFmtId="0" fontId="4" fillId="0" borderId="0" xfId="0" applyFont="1" applyAlignment="1">
      <alignment horizontal="center" vertical="center" shrinkToFit="1"/>
    </xf>
    <xf numFmtId="38" fontId="2" fillId="0" borderId="50" xfId="1" applyFont="1" applyFill="1" applyBorder="1" applyAlignment="1">
      <alignment horizontal="right" vertical="top"/>
    </xf>
    <xf numFmtId="38" fontId="2" fillId="0" borderId="25" xfId="1" applyFont="1" applyFill="1" applyBorder="1" applyAlignment="1">
      <alignment horizontal="right" vertical="top"/>
    </xf>
    <xf numFmtId="0" fontId="1" fillId="0" borderId="118" xfId="0" applyFont="1" applyBorder="1" applyAlignment="1">
      <alignment horizontal="centerContinuous" vertical="center"/>
    </xf>
    <xf numFmtId="0" fontId="1" fillId="0" borderId="119" xfId="0" applyFont="1" applyBorder="1" applyAlignment="1">
      <alignment horizontal="centerContinuous" vertical="center"/>
    </xf>
    <xf numFmtId="0" fontId="15" fillId="0" borderId="123" xfId="0" applyFont="1" applyBorder="1" applyAlignment="1">
      <alignment vertical="center"/>
    </xf>
    <xf numFmtId="0" fontId="0" fillId="0" borderId="125" xfId="0" quotePrefix="1" applyBorder="1" applyAlignment="1">
      <alignment horizontal="center" vertical="center"/>
    </xf>
    <xf numFmtId="0" fontId="15" fillId="0" borderId="127" xfId="0" applyFont="1" applyBorder="1" applyAlignment="1">
      <alignment vertical="center"/>
    </xf>
    <xf numFmtId="0" fontId="13" fillId="0" borderId="124" xfId="0" applyFont="1" applyBorder="1" applyAlignment="1">
      <alignment horizontal="center" vertical="center"/>
    </xf>
    <xf numFmtId="0" fontId="15" fillId="0" borderId="124" xfId="0" applyFont="1" applyBorder="1" applyAlignment="1">
      <alignment vertical="center"/>
    </xf>
    <xf numFmtId="0" fontId="2" fillId="0" borderId="123" xfId="0" applyFont="1" applyBorder="1" applyAlignment="1">
      <alignment vertical="center"/>
    </xf>
    <xf numFmtId="0" fontId="33" fillId="0" borderId="127" xfId="0" applyFont="1" applyBorder="1" applyAlignment="1">
      <alignment horizontal="right" vertical="center" shrinkToFit="1"/>
    </xf>
    <xf numFmtId="0" fontId="22" fillId="0" borderId="85" xfId="0" applyFont="1" applyBorder="1" applyAlignment="1">
      <alignment horizontal="distributed" vertical="center"/>
    </xf>
    <xf numFmtId="0" fontId="22" fillId="0" borderId="5" xfId="0" applyFont="1" applyBorder="1" applyAlignment="1">
      <alignment horizontal="distributed" vertical="center" wrapText="1"/>
    </xf>
    <xf numFmtId="0" fontId="22" fillId="0" borderId="85" xfId="0" applyFont="1" applyBorder="1" applyAlignment="1">
      <alignment horizontal="distributed" vertical="center" wrapText="1"/>
    </xf>
    <xf numFmtId="0" fontId="8" fillId="0" borderId="5" xfId="0" applyFont="1" applyBorder="1" applyAlignment="1">
      <alignment horizontal="distributed" vertical="center" wrapText="1"/>
    </xf>
    <xf numFmtId="0" fontId="22" fillId="0" borderId="4" xfId="0" applyFont="1" applyBorder="1" applyAlignment="1">
      <alignment horizontal="distributed" vertical="center" shrinkToFit="1"/>
    </xf>
    <xf numFmtId="0" fontId="22" fillId="0" borderId="81" xfId="0" applyFont="1" applyBorder="1" applyAlignment="1">
      <alignment horizontal="distributed" vertical="center" wrapText="1" shrinkToFit="1"/>
    </xf>
    <xf numFmtId="0" fontId="4" fillId="4" borderId="7" xfId="0" applyFont="1" applyFill="1" applyBorder="1" applyAlignment="1">
      <alignment vertical="center" shrinkToFit="1"/>
    </xf>
    <xf numFmtId="2" fontId="5" fillId="0" borderId="56" xfId="0" applyNumberFormat="1" applyFont="1" applyBorder="1" applyAlignment="1">
      <alignment horizontal="right" shrinkToFit="1"/>
    </xf>
    <xf numFmtId="2" fontId="5" fillId="0" borderId="5" xfId="0" applyNumberFormat="1" applyFont="1" applyBorder="1" applyAlignment="1">
      <alignment horizontal="right" shrinkToFit="1"/>
    </xf>
    <xf numFmtId="2" fontId="5" fillId="0" borderId="85" xfId="0" applyNumberFormat="1" applyFont="1" applyBorder="1" applyAlignment="1">
      <alignment horizontal="right" shrinkToFit="1"/>
    </xf>
    <xf numFmtId="2" fontId="5" fillId="0" borderId="96" xfId="0" applyNumberFormat="1" applyFont="1" applyBorder="1" applyAlignment="1">
      <alignment horizontal="right" shrinkToFit="1"/>
    </xf>
    <xf numFmtId="2" fontId="5" fillId="0" borderId="81" xfId="0" applyNumberFormat="1" applyFont="1" applyBorder="1" applyAlignment="1">
      <alignment horizontal="right" shrinkToFit="1"/>
    </xf>
    <xf numFmtId="2" fontId="5" fillId="0" borderId="4" xfId="0" applyNumberFormat="1" applyFont="1" applyBorder="1" applyAlignment="1">
      <alignment horizontal="right" shrinkToFit="1"/>
    </xf>
    <xf numFmtId="38" fontId="15" fillId="0" borderId="28" xfId="1" applyFont="1" applyFill="1" applyBorder="1" applyAlignment="1">
      <alignment vertical="center"/>
    </xf>
    <xf numFmtId="0" fontId="28" fillId="5" borderId="73" xfId="0" applyFont="1" applyFill="1" applyBorder="1" applyAlignment="1">
      <alignment vertical="center"/>
    </xf>
    <xf numFmtId="0" fontId="28" fillId="5" borderId="114" xfId="0" applyFont="1" applyFill="1" applyBorder="1" applyAlignment="1">
      <alignment vertical="center"/>
    </xf>
    <xf numFmtId="0" fontId="28" fillId="5" borderId="115" xfId="0" applyFont="1" applyFill="1" applyBorder="1" applyAlignment="1">
      <alignment vertical="center"/>
    </xf>
    <xf numFmtId="0" fontId="28" fillId="5" borderId="112" xfId="0" applyFont="1" applyFill="1" applyBorder="1" applyAlignment="1">
      <alignment vertical="center"/>
    </xf>
    <xf numFmtId="0" fontId="28" fillId="5" borderId="21" xfId="0" applyFont="1" applyFill="1" applyBorder="1" applyAlignment="1">
      <alignment horizontal="left" vertical="center"/>
    </xf>
    <xf numFmtId="38" fontId="2" fillId="5" borderId="21" xfId="1" applyFont="1" applyFill="1" applyBorder="1" applyAlignment="1">
      <alignment vertical="center"/>
    </xf>
    <xf numFmtId="38" fontId="2" fillId="5" borderId="22" xfId="1" applyFont="1" applyFill="1" applyBorder="1" applyAlignment="1">
      <alignment vertical="center"/>
    </xf>
    <xf numFmtId="0" fontId="28" fillId="5" borderId="111" xfId="0" applyFont="1" applyFill="1" applyBorder="1" applyAlignment="1">
      <alignment vertical="center"/>
    </xf>
    <xf numFmtId="0" fontId="8" fillId="5" borderId="112" xfId="0" applyFont="1" applyFill="1" applyBorder="1" applyAlignment="1">
      <alignment vertical="center"/>
    </xf>
    <xf numFmtId="0" fontId="35" fillId="0" borderId="15" xfId="0" applyFont="1" applyBorder="1" applyAlignment="1">
      <alignment horizontal="distributed" vertical="center"/>
    </xf>
    <xf numFmtId="38" fontId="35" fillId="0" borderId="9" xfId="1" applyFont="1" applyBorder="1" applyAlignment="1">
      <alignment vertical="center"/>
    </xf>
    <xf numFmtId="38" fontId="35" fillId="0" borderId="7" xfId="1" applyFont="1" applyBorder="1" applyAlignment="1">
      <alignment vertical="center"/>
    </xf>
    <xf numFmtId="0" fontId="0" fillId="0" borderId="25" xfId="0" applyBorder="1" applyAlignment="1">
      <alignment vertical="top"/>
    </xf>
    <xf numFmtId="0" fontId="0" fillId="0" borderId="24" xfId="0" applyBorder="1" applyAlignment="1">
      <alignment vertical="top" shrinkToFit="1"/>
    </xf>
    <xf numFmtId="0" fontId="4" fillId="3" borderId="61" xfId="0" applyFont="1" applyFill="1" applyBorder="1" applyAlignment="1">
      <alignment vertical="center"/>
    </xf>
    <xf numFmtId="0" fontId="8" fillId="0" borderId="27" xfId="0" applyFont="1" applyBorder="1" applyAlignment="1">
      <alignment horizontal="center" vertical="center"/>
    </xf>
    <xf numFmtId="0" fontId="0" fillId="5" borderId="64" xfId="0" applyFill="1" applyBorder="1" applyAlignment="1">
      <alignment vertical="center"/>
    </xf>
    <xf numFmtId="0" fontId="0" fillId="5" borderId="24" xfId="0" applyFill="1" applyBorder="1" applyAlignment="1">
      <alignment vertical="top" shrinkToFit="1"/>
    </xf>
    <xf numFmtId="0" fontId="0" fillId="5" borderId="25" xfId="0" applyFill="1" applyBorder="1" applyAlignment="1">
      <alignment vertical="top"/>
    </xf>
    <xf numFmtId="0" fontId="0" fillId="5" borderId="112" xfId="0" applyFill="1" applyBorder="1" applyAlignment="1">
      <alignment vertical="center" shrinkToFit="1"/>
    </xf>
    <xf numFmtId="0" fontId="0" fillId="5" borderId="111" xfId="0" applyFill="1" applyBorder="1" applyAlignment="1">
      <alignment vertical="center" shrinkToFit="1"/>
    </xf>
    <xf numFmtId="38" fontId="2" fillId="0" borderId="50" xfId="1" applyFont="1" applyFill="1" applyBorder="1" applyAlignment="1">
      <alignment vertical="top"/>
    </xf>
    <xf numFmtId="0" fontId="0" fillId="0" borderId="60" xfId="0" applyBorder="1" applyAlignment="1">
      <alignment vertical="top"/>
    </xf>
    <xf numFmtId="38" fontId="2" fillId="0" borderId="25" xfId="1" applyFont="1" applyFill="1" applyBorder="1" applyAlignment="1">
      <alignment vertical="top"/>
    </xf>
    <xf numFmtId="0" fontId="37" fillId="5" borderId="73" xfId="0" applyFont="1" applyFill="1" applyBorder="1" applyAlignment="1">
      <alignment vertical="center"/>
    </xf>
    <xf numFmtId="0" fontId="4" fillId="3" borderId="20" xfId="0" applyFont="1" applyFill="1" applyBorder="1" applyAlignment="1">
      <alignment horizontal="center" vertical="center" shrinkToFit="1"/>
    </xf>
    <xf numFmtId="0" fontId="0" fillId="0" borderId="140" xfId="0" applyBorder="1" applyAlignment="1">
      <alignment horizontal="distributed" vertical="center"/>
    </xf>
    <xf numFmtId="0" fontId="22" fillId="0" borderId="39" xfId="0" applyFont="1" applyBorder="1" applyAlignment="1">
      <alignment horizontal="center" vertical="center"/>
    </xf>
    <xf numFmtId="0" fontId="2" fillId="0" borderId="20" xfId="0" applyFont="1" applyBorder="1" applyAlignment="1">
      <alignment vertical="center"/>
    </xf>
    <xf numFmtId="0" fontId="15" fillId="0" borderId="20" xfId="0" applyFont="1" applyBorder="1" applyAlignment="1">
      <alignment vertical="center"/>
    </xf>
    <xf numFmtId="0" fontId="28" fillId="0" borderId="108" xfId="0" applyFont="1" applyBorder="1" applyAlignment="1">
      <alignment vertical="center"/>
    </xf>
    <xf numFmtId="0" fontId="15" fillId="0" borderId="38" xfId="0" applyFont="1" applyBorder="1" applyAlignment="1">
      <alignment vertical="center"/>
    </xf>
    <xf numFmtId="0" fontId="0" fillId="0" borderId="20" xfId="0" applyBorder="1" applyAlignment="1">
      <alignment vertical="center"/>
    </xf>
    <xf numFmtId="0" fontId="2" fillId="0" borderId="24" xfId="0" applyFont="1" applyBorder="1" applyAlignment="1">
      <alignment vertical="center"/>
    </xf>
    <xf numFmtId="0" fontId="0" fillId="0" borderId="61" xfId="0" applyBorder="1" applyAlignment="1">
      <alignment horizontal="center" vertical="center"/>
    </xf>
    <xf numFmtId="0" fontId="4" fillId="0" borderId="24" xfId="0" applyFont="1" applyBorder="1" applyAlignment="1">
      <alignment horizontal="left" vertical="center"/>
    </xf>
    <xf numFmtId="0" fontId="15" fillId="0" borderId="29" xfId="0" quotePrefix="1" applyFont="1" applyBorder="1" applyAlignment="1">
      <alignment horizontal="center" vertical="center"/>
    </xf>
    <xf numFmtId="0" fontId="15" fillId="0" borderId="20" xfId="0" quotePrefix="1" applyFont="1" applyBorder="1" applyAlignment="1">
      <alignment horizontal="distributed" vertical="center"/>
    </xf>
    <xf numFmtId="0" fontId="15" fillId="0" borderId="61" xfId="0" applyFont="1" applyBorder="1" applyAlignment="1">
      <alignment horizontal="left" vertical="center"/>
    </xf>
    <xf numFmtId="0" fontId="15" fillId="0" borderId="64" xfId="0" applyFont="1" applyBorder="1" applyAlignment="1">
      <alignment horizontal="left" vertical="center"/>
    </xf>
    <xf numFmtId="0" fontId="28" fillId="0" borderId="73" xfId="0" applyFont="1" applyBorder="1" applyAlignment="1">
      <alignment horizontal="left" vertical="center"/>
    </xf>
    <xf numFmtId="0" fontId="15" fillId="0" borderId="40" xfId="0" applyFont="1" applyBorder="1" applyAlignment="1">
      <alignment horizontal="distributed" vertical="center"/>
    </xf>
    <xf numFmtId="0" fontId="22" fillId="0" borderId="42" xfId="0" applyFont="1" applyBorder="1" applyAlignment="1">
      <alignment horizontal="center" vertical="center"/>
    </xf>
    <xf numFmtId="0" fontId="13" fillId="0" borderId="29" xfId="0" applyFont="1" applyBorder="1" applyAlignment="1">
      <alignment horizontal="centerContinuous" vertical="center"/>
    </xf>
    <xf numFmtId="0" fontId="13" fillId="0" borderId="27" xfId="0" applyFont="1" applyBorder="1" applyAlignment="1">
      <alignment horizontal="centerContinuous" vertical="center"/>
    </xf>
    <xf numFmtId="38" fontId="13" fillId="0" borderId="39" xfId="0" applyNumberFormat="1" applyFont="1" applyBorder="1" applyAlignment="1">
      <alignment vertical="center"/>
    </xf>
    <xf numFmtId="0" fontId="0" fillId="0" borderId="0" xfId="0" applyAlignment="1">
      <alignment vertical="center" shrinkToFit="1"/>
    </xf>
    <xf numFmtId="0" fontId="37" fillId="5" borderId="141" xfId="0" applyFont="1" applyFill="1" applyBorder="1" applyAlignment="1">
      <alignment vertical="center"/>
    </xf>
    <xf numFmtId="0" fontId="0" fillId="5" borderId="63" xfId="0" applyFill="1" applyBorder="1" applyAlignment="1">
      <alignment vertical="center" shrinkToFit="1"/>
    </xf>
    <xf numFmtId="0" fontId="0" fillId="5" borderId="142" xfId="0" applyFill="1" applyBorder="1" applyAlignment="1">
      <alignment vertical="center" shrinkToFit="1"/>
    </xf>
    <xf numFmtId="0" fontId="2" fillId="0" borderId="107" xfId="0" applyFont="1" applyBorder="1" applyAlignment="1">
      <alignment horizontal="center" vertical="center"/>
    </xf>
    <xf numFmtId="0" fontId="2" fillId="0" borderId="31" xfId="0" applyFont="1" applyBorder="1" applyAlignment="1">
      <alignment horizontal="distributed" vertical="center"/>
    </xf>
    <xf numFmtId="0" fontId="2" fillId="0" borderId="32" xfId="0" applyFont="1" applyBorder="1" applyAlignment="1">
      <alignment horizontal="distributed" vertical="center"/>
    </xf>
    <xf numFmtId="38" fontId="2" fillId="0" borderId="39" xfId="1" applyFont="1" applyFill="1" applyBorder="1" applyAlignment="1">
      <alignment horizontal="right" vertical="top" shrinkToFit="1"/>
    </xf>
    <xf numFmtId="0" fontId="0" fillId="0" borderId="24" xfId="0" applyBorder="1" applyAlignment="1">
      <alignment horizontal="right" vertical="top" shrinkToFit="1"/>
    </xf>
    <xf numFmtId="38" fontId="2" fillId="0" borderId="39" xfId="1" applyFont="1" applyFill="1" applyBorder="1" applyAlignment="1">
      <alignment vertical="top" shrinkToFit="1"/>
    </xf>
    <xf numFmtId="0" fontId="0" fillId="0" borderId="53" xfId="0" applyBorder="1" applyAlignment="1">
      <alignment vertical="top" shrinkToFit="1"/>
    </xf>
    <xf numFmtId="38" fontId="2" fillId="5" borderId="39" xfId="1" applyFont="1" applyFill="1" applyBorder="1" applyAlignment="1">
      <alignment vertical="center"/>
    </xf>
    <xf numFmtId="38" fontId="2" fillId="5" borderId="50" xfId="1" applyFont="1" applyFill="1" applyBorder="1" applyAlignment="1">
      <alignment vertical="top" shrinkToFit="1"/>
    </xf>
    <xf numFmtId="0" fontId="2" fillId="0" borderId="20" xfId="0" quotePrefix="1" applyFont="1" applyBorder="1" applyAlignment="1">
      <alignment horizontal="distributed" vertical="center"/>
    </xf>
    <xf numFmtId="0" fontId="39" fillId="0" borderId="0" xfId="0" applyFont="1" applyAlignment="1">
      <alignment vertical="center"/>
    </xf>
    <xf numFmtId="0" fontId="38" fillId="0" borderId="0" xfId="0" applyFont="1" applyAlignment="1">
      <alignment vertical="center"/>
    </xf>
    <xf numFmtId="0" fontId="40" fillId="0" borderId="0" xfId="0" applyFont="1" applyAlignment="1">
      <alignment vertical="center"/>
    </xf>
    <xf numFmtId="0" fontId="41" fillId="0" borderId="0" xfId="0" applyFont="1" applyAlignment="1">
      <alignment vertical="center"/>
    </xf>
    <xf numFmtId="0" fontId="1" fillId="0" borderId="0" xfId="0" applyFont="1" applyAlignment="1">
      <alignment vertical="center"/>
    </xf>
    <xf numFmtId="38" fontId="22" fillId="5" borderId="39" xfId="1" applyFont="1" applyFill="1" applyBorder="1" applyAlignment="1">
      <alignment vertical="center"/>
    </xf>
    <xf numFmtId="38" fontId="22" fillId="5" borderId="50" xfId="1" applyFont="1" applyFill="1" applyBorder="1" applyAlignment="1">
      <alignment vertical="top" shrinkToFit="1"/>
    </xf>
    <xf numFmtId="0" fontId="44" fillId="5" borderId="114" xfId="0" applyFont="1" applyFill="1" applyBorder="1" applyAlignment="1">
      <alignment vertical="center"/>
    </xf>
    <xf numFmtId="38" fontId="2" fillId="5" borderId="34" xfId="1" applyFont="1" applyFill="1" applyBorder="1" applyAlignment="1">
      <alignment vertical="center"/>
    </xf>
    <xf numFmtId="38" fontId="2" fillId="5" borderId="41" xfId="1" applyFont="1" applyFill="1" applyBorder="1" applyAlignment="1">
      <alignment vertical="center"/>
    </xf>
    <xf numFmtId="0" fontId="28" fillId="5" borderId="143" xfId="0" applyFont="1" applyFill="1" applyBorder="1" applyAlignment="1">
      <alignment vertical="center"/>
    </xf>
    <xf numFmtId="0" fontId="29" fillId="0" borderId="0" xfId="0" applyFont="1" applyAlignment="1">
      <alignment shrinkToFit="1"/>
    </xf>
    <xf numFmtId="0" fontId="43" fillId="0" borderId="0" xfId="2" applyAlignment="1">
      <alignment shrinkToFit="1"/>
    </xf>
    <xf numFmtId="0" fontId="0" fillId="0" borderId="0" xfId="0" applyAlignment="1">
      <alignment shrinkToFit="1"/>
    </xf>
    <xf numFmtId="0" fontId="5" fillId="0" borderId="46" xfId="0" applyFont="1" applyBorder="1" applyAlignment="1">
      <alignment vertical="center" textRotation="255" shrinkToFit="1"/>
    </xf>
    <xf numFmtId="0" fontId="5" fillId="0" borderId="19" xfId="0" applyFont="1" applyBorder="1" applyAlignment="1">
      <alignment vertical="center" textRotation="255" shrinkToFit="1"/>
    </xf>
    <xf numFmtId="0" fontId="5" fillId="0" borderId="70" xfId="0" applyFont="1" applyBorder="1" applyAlignment="1">
      <alignment vertical="center" textRotation="255" shrinkToFit="1"/>
    </xf>
    <xf numFmtId="0" fontId="0" fillId="4" borderId="10" xfId="0" applyFill="1" applyBorder="1" applyAlignment="1">
      <alignment horizontal="center" vertical="center" shrinkToFit="1"/>
    </xf>
    <xf numFmtId="0" fontId="0" fillId="0" borderId="67" xfId="0" applyBorder="1" applyAlignment="1">
      <alignment vertical="center" shrinkToFit="1"/>
    </xf>
    <xf numFmtId="0" fontId="3" fillId="0" borderId="0" xfId="0" applyFont="1" applyAlignment="1">
      <alignment horizontal="left" vertical="center" shrinkToFit="1"/>
    </xf>
    <xf numFmtId="0" fontId="3" fillId="0" borderId="0" xfId="0" applyFont="1" applyAlignment="1">
      <alignment horizontal="left" shrinkToFit="1"/>
    </xf>
    <xf numFmtId="0" fontId="0" fillId="4" borderId="46" xfId="0" applyFill="1" applyBorder="1" applyAlignment="1">
      <alignment horizontal="center" vertical="center" shrinkToFit="1"/>
    </xf>
    <xf numFmtId="0" fontId="5" fillId="0" borderId="99" xfId="0" applyFont="1" applyBorder="1" applyAlignment="1">
      <alignment vertical="center" textRotation="255" shrinkToFit="1"/>
    </xf>
    <xf numFmtId="0" fontId="5" fillId="0" borderId="90" xfId="0" applyFont="1" applyBorder="1" applyAlignment="1">
      <alignment vertical="center" textRotation="255" shrinkToFit="1"/>
    </xf>
    <xf numFmtId="0" fontId="5" fillId="0" borderId="100" xfId="0" applyFont="1" applyBorder="1" applyAlignment="1">
      <alignment vertical="center" textRotation="255" shrinkToFit="1"/>
    </xf>
    <xf numFmtId="0" fontId="0" fillId="0" borderId="10" xfId="0" applyBorder="1" applyAlignment="1">
      <alignment horizontal="center" vertical="center" shrinkToFit="1"/>
    </xf>
    <xf numFmtId="0" fontId="0" fillId="0" borderId="44" xfId="0" applyBorder="1" applyAlignment="1">
      <alignment horizontal="center" vertical="center" shrinkToFit="1"/>
    </xf>
    <xf numFmtId="0" fontId="15" fillId="0" borderId="0" xfId="0" applyFont="1" applyAlignment="1">
      <alignment horizontal="center" vertical="center"/>
    </xf>
    <xf numFmtId="0" fontId="4" fillId="0" borderId="0" xfId="0" applyFont="1" applyAlignment="1">
      <alignment horizontal="center" vertical="center" shrinkToFit="1"/>
    </xf>
    <xf numFmtId="0" fontId="0" fillId="0" borderId="0" xfId="0" applyAlignment="1">
      <alignment vertical="center" shrinkToFit="1"/>
    </xf>
    <xf numFmtId="0" fontId="13" fillId="0" borderId="0" xfId="0" applyFont="1" applyAlignment="1">
      <alignment horizontal="center" vertical="center"/>
    </xf>
    <xf numFmtId="0" fontId="13" fillId="0" borderId="40"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10" xfId="0" applyFont="1" applyBorder="1" applyAlignment="1">
      <alignment horizontal="center" vertical="center"/>
    </xf>
    <xf numFmtId="0" fontId="13" fillId="0" borderId="101" xfId="0" applyFont="1" applyBorder="1" applyAlignment="1">
      <alignment horizontal="center" vertical="center"/>
    </xf>
    <xf numFmtId="0" fontId="15" fillId="0" borderId="68" xfId="0" applyFont="1" applyBorder="1" applyAlignment="1">
      <alignment horizontal="center" vertical="center"/>
    </xf>
    <xf numFmtId="0" fontId="15" fillId="0" borderId="69" xfId="0" applyFont="1" applyBorder="1" applyAlignment="1">
      <alignment horizontal="center" vertical="center"/>
    </xf>
    <xf numFmtId="0" fontId="15" fillId="0" borderId="36" xfId="0" applyFont="1" applyBorder="1" applyAlignment="1">
      <alignment horizontal="center" vertical="center"/>
    </xf>
    <xf numFmtId="0" fontId="15" fillId="0" borderId="26" xfId="0" applyFont="1" applyBorder="1" applyAlignment="1">
      <alignment horizontal="center" vertical="center"/>
    </xf>
    <xf numFmtId="0" fontId="2" fillId="0" borderId="36" xfId="0" applyFont="1" applyBorder="1" applyAlignment="1">
      <alignment horizontal="center" vertical="center"/>
    </xf>
    <xf numFmtId="0" fontId="2" fillId="0" borderId="26" xfId="0" applyFont="1" applyBorder="1" applyAlignment="1">
      <alignment horizontal="center" vertical="center"/>
    </xf>
    <xf numFmtId="0" fontId="28" fillId="5" borderId="73" xfId="0" applyFont="1" applyFill="1" applyBorder="1" applyAlignment="1">
      <alignment horizontal="center" vertical="center"/>
    </xf>
    <xf numFmtId="0" fontId="28" fillId="5" borderId="112" xfId="0" applyFont="1" applyFill="1" applyBorder="1" applyAlignment="1">
      <alignment horizontal="center" vertical="center"/>
    </xf>
    <xf numFmtId="0" fontId="28" fillId="5" borderId="111" xfId="0" applyFont="1" applyFill="1" applyBorder="1" applyAlignment="1">
      <alignment horizontal="center" vertical="center"/>
    </xf>
    <xf numFmtId="0" fontId="9" fillId="0" borderId="11" xfId="0" applyFont="1" applyBorder="1" applyAlignment="1">
      <alignment horizontal="center" vertical="center" shrinkToFit="1"/>
    </xf>
    <xf numFmtId="0" fontId="9" fillId="0" borderId="123" xfId="0" applyFont="1" applyBorder="1" applyAlignment="1">
      <alignment horizontal="center" vertical="center" shrinkToFit="1"/>
    </xf>
    <xf numFmtId="0" fontId="9" fillId="0" borderId="58" xfId="0" applyFont="1" applyBorder="1" applyAlignment="1">
      <alignment horizontal="center" vertical="center" shrinkToFit="1"/>
    </xf>
    <xf numFmtId="0" fontId="9" fillId="0" borderId="127" xfId="0" applyFont="1" applyBorder="1" applyAlignment="1">
      <alignment horizontal="center" vertical="center" shrinkToFit="1"/>
    </xf>
    <xf numFmtId="0" fontId="13" fillId="0" borderId="122" xfId="0" applyFont="1" applyBorder="1" applyAlignment="1">
      <alignment horizontal="center" vertical="center"/>
    </xf>
    <xf numFmtId="0" fontId="13" fillId="0" borderId="126"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120" xfId="0" applyFont="1" applyBorder="1" applyAlignment="1">
      <alignment horizontal="center" vertical="center"/>
    </xf>
    <xf numFmtId="0" fontId="2" fillId="0" borderId="121" xfId="0" applyFont="1" applyBorder="1" applyAlignment="1">
      <alignment horizontal="center" vertical="center"/>
    </xf>
    <xf numFmtId="0" fontId="13" fillId="0" borderId="11" xfId="0" applyFont="1" applyBorder="1" applyAlignment="1">
      <alignment horizontal="center" vertical="center"/>
    </xf>
    <xf numFmtId="38" fontId="13" fillId="0" borderId="13" xfId="0" applyNumberFormat="1" applyFont="1" applyBorder="1" applyAlignment="1">
      <alignment horizontal="center" vertical="center"/>
    </xf>
    <xf numFmtId="38" fontId="13" fillId="0" borderId="129" xfId="0" applyNumberFormat="1" applyFont="1" applyBorder="1" applyAlignment="1">
      <alignment horizontal="center" vertical="center"/>
    </xf>
    <xf numFmtId="0" fontId="13" fillId="0" borderId="128" xfId="0" applyFont="1" applyBorder="1" applyAlignment="1">
      <alignment horizontal="center" vertical="center"/>
    </xf>
    <xf numFmtId="0" fontId="13" fillId="0" borderId="13" xfId="0" applyFont="1" applyBorder="1" applyAlignment="1">
      <alignment horizontal="center" vertical="center"/>
    </xf>
    <xf numFmtId="0" fontId="9" fillId="0" borderId="124" xfId="0" applyFont="1" applyBorder="1" applyAlignment="1">
      <alignment horizontal="center" vertical="center"/>
    </xf>
    <xf numFmtId="0" fontId="9" fillId="0" borderId="0" xfId="0" applyFont="1" applyAlignment="1">
      <alignment horizontal="center" vertical="center"/>
    </xf>
    <xf numFmtId="0" fontId="9" fillId="0" borderId="126" xfId="0" applyFont="1" applyBorder="1" applyAlignment="1">
      <alignment horizontal="center" vertical="center"/>
    </xf>
    <xf numFmtId="0" fontId="9" fillId="0" borderId="58" xfId="0" applyFont="1" applyBorder="1" applyAlignment="1">
      <alignment horizontal="center" vertical="center"/>
    </xf>
    <xf numFmtId="176" fontId="32" fillId="0" borderId="11"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123" xfId="0" applyNumberFormat="1" applyFont="1" applyBorder="1" applyAlignment="1">
      <alignment horizontal="center" vertical="center"/>
    </xf>
    <xf numFmtId="176" fontId="32" fillId="0" borderId="58" xfId="0" applyNumberFormat="1" applyFont="1" applyBorder="1" applyAlignment="1">
      <alignment horizontal="center" vertical="center"/>
    </xf>
    <xf numFmtId="176" fontId="9" fillId="0" borderId="58" xfId="0" applyNumberFormat="1" applyFont="1" applyBorder="1" applyAlignment="1">
      <alignment horizontal="center" vertical="center"/>
    </xf>
    <xf numFmtId="176" fontId="9" fillId="0" borderId="127" xfId="0" applyNumberFormat="1" applyFont="1" applyBorder="1" applyAlignment="1">
      <alignment horizontal="center" vertical="center"/>
    </xf>
    <xf numFmtId="38" fontId="9" fillId="0" borderId="130"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132" xfId="1" applyFont="1" applyFill="1" applyBorder="1" applyAlignment="1">
      <alignment horizontal="center" vertical="center"/>
    </xf>
    <xf numFmtId="38" fontId="9" fillId="0" borderId="78" xfId="1" applyFont="1" applyFill="1" applyBorder="1" applyAlignment="1">
      <alignment horizontal="center" vertical="center"/>
    </xf>
    <xf numFmtId="38" fontId="9" fillId="0" borderId="131" xfId="1" applyFont="1" applyFill="1" applyBorder="1" applyAlignment="1">
      <alignment horizontal="center" vertical="center"/>
    </xf>
    <xf numFmtId="38" fontId="9" fillId="0" borderId="133" xfId="1" applyFont="1" applyFill="1" applyBorder="1" applyAlignment="1">
      <alignment horizontal="center" vertical="center"/>
    </xf>
    <xf numFmtId="0" fontId="32" fillId="0" borderId="116" xfId="0" applyFont="1" applyBorder="1" applyAlignment="1">
      <alignment horizontal="center" vertical="center" shrinkToFit="1"/>
    </xf>
    <xf numFmtId="0" fontId="32" fillId="0" borderId="11" xfId="0" applyFont="1" applyBorder="1" applyAlignment="1">
      <alignment horizontal="center" vertical="center" shrinkToFit="1"/>
    </xf>
    <xf numFmtId="0" fontId="32" fillId="0" borderId="123" xfId="0" applyFont="1" applyBorder="1" applyAlignment="1">
      <alignment horizontal="center" vertical="center" shrinkToFit="1"/>
    </xf>
    <xf numFmtId="0" fontId="32" fillId="0" borderId="117" xfId="0" applyFont="1" applyBorder="1" applyAlignment="1">
      <alignment horizontal="center" vertical="center" shrinkToFit="1"/>
    </xf>
    <xf numFmtId="0" fontId="32" fillId="0" borderId="58" xfId="0" applyFont="1" applyBorder="1" applyAlignment="1">
      <alignment horizontal="center" vertical="center" shrinkToFit="1"/>
    </xf>
    <xf numFmtId="0" fontId="32" fillId="0" borderId="127" xfId="0" applyFont="1" applyBorder="1" applyAlignment="1">
      <alignment horizontal="center" vertical="center" shrinkToFit="1"/>
    </xf>
    <xf numFmtId="0" fontId="13" fillId="0" borderId="137" xfId="0" applyFont="1" applyBorder="1" applyAlignment="1">
      <alignment horizontal="center" vertical="center" shrinkToFit="1"/>
    </xf>
    <xf numFmtId="0" fontId="13" fillId="0" borderId="138" xfId="0" applyFont="1" applyBorder="1" applyAlignment="1">
      <alignment horizontal="center" vertical="center" shrinkToFit="1"/>
    </xf>
    <xf numFmtId="0" fontId="2" fillId="0" borderId="116" xfId="0" applyFont="1" applyBorder="1" applyAlignment="1">
      <alignment vertical="center" shrinkToFit="1"/>
    </xf>
    <xf numFmtId="0" fontId="0" fillId="0" borderId="11" xfId="0" applyBorder="1" applyAlignment="1">
      <alignment vertical="center" shrinkToFit="1"/>
    </xf>
    <xf numFmtId="0" fontId="0" fillId="0" borderId="117" xfId="0" applyBorder="1" applyAlignment="1">
      <alignment vertical="center" shrinkToFit="1"/>
    </xf>
    <xf numFmtId="0" fontId="0" fillId="0" borderId="58" xfId="0" applyBorder="1" applyAlignment="1">
      <alignment vertical="center" shrinkToFit="1"/>
    </xf>
    <xf numFmtId="0" fontId="13" fillId="0" borderId="139" xfId="0" applyFont="1" applyBorder="1" applyAlignment="1">
      <alignment horizontal="center" vertical="center" shrinkToFit="1"/>
    </xf>
    <xf numFmtId="0" fontId="13" fillId="0" borderId="116" xfId="0" applyFont="1" applyBorder="1" applyAlignment="1">
      <alignment shrinkToFit="1"/>
    </xf>
    <xf numFmtId="0" fontId="13" fillId="0" borderId="11" xfId="0" applyFont="1" applyBorder="1" applyAlignment="1">
      <alignment shrinkToFit="1"/>
    </xf>
    <xf numFmtId="0" fontId="13" fillId="0" borderId="123" xfId="0" applyFont="1" applyBorder="1" applyAlignment="1">
      <alignment shrinkToFit="1"/>
    </xf>
    <xf numFmtId="0" fontId="13" fillId="0" borderId="134" xfId="0" applyFont="1" applyBorder="1" applyAlignment="1">
      <alignment shrinkToFit="1"/>
    </xf>
    <xf numFmtId="0" fontId="13" fillId="0" borderId="135" xfId="0" applyFont="1" applyBorder="1" applyAlignment="1">
      <alignment shrinkToFit="1"/>
    </xf>
    <xf numFmtId="0" fontId="13" fillId="0" borderId="136" xfId="0" applyFont="1" applyBorder="1" applyAlignment="1">
      <alignment shrinkToFit="1"/>
    </xf>
    <xf numFmtId="0" fontId="19" fillId="0" borderId="40"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38" fontId="9" fillId="0" borderId="130" xfId="0" applyNumberFormat="1" applyFont="1" applyBorder="1" applyAlignment="1">
      <alignment horizontal="center" vertical="center"/>
    </xf>
    <xf numFmtId="0" fontId="9" fillId="0" borderId="1" xfId="0" applyFont="1" applyBorder="1" applyAlignment="1">
      <alignment horizontal="center" vertical="center"/>
    </xf>
    <xf numFmtId="0" fontId="9" fillId="0" borderId="132" xfId="0" applyFont="1" applyBorder="1" applyAlignment="1">
      <alignment horizontal="center" vertical="center"/>
    </xf>
    <xf numFmtId="0" fontId="9" fillId="0" borderId="78" xfId="0" applyFont="1" applyBorder="1" applyAlignment="1">
      <alignment horizontal="center" vertical="center"/>
    </xf>
    <xf numFmtId="0" fontId="19" fillId="0" borderId="67" xfId="0" applyFont="1" applyBorder="1" applyAlignment="1">
      <alignment horizontal="center" vertical="center"/>
    </xf>
    <xf numFmtId="0" fontId="13" fillId="0" borderId="36" xfId="0" applyFont="1" applyBorder="1" applyAlignment="1">
      <alignment horizontal="center" vertical="center"/>
    </xf>
    <xf numFmtId="0" fontId="13" fillId="0" borderId="26" xfId="0" applyFont="1" applyBorder="1" applyAlignment="1">
      <alignment horizontal="center" vertical="center"/>
    </xf>
    <xf numFmtId="0" fontId="19" fillId="0" borderId="102" xfId="0" applyFont="1" applyBorder="1" applyAlignment="1">
      <alignment horizontal="center" vertical="center"/>
    </xf>
    <xf numFmtId="0" fontId="19" fillId="0" borderId="103" xfId="0" applyFont="1" applyBorder="1" applyAlignment="1">
      <alignment horizontal="center" vertical="center"/>
    </xf>
    <xf numFmtId="0" fontId="19" fillId="0" borderId="104" xfId="0" applyFont="1" applyBorder="1" applyAlignment="1">
      <alignment horizontal="center" vertical="center"/>
    </xf>
    <xf numFmtId="0" fontId="13" fillId="0" borderId="102" xfId="0" applyFont="1" applyBorder="1" applyAlignment="1">
      <alignment horizontal="center" vertical="center"/>
    </xf>
    <xf numFmtId="0" fontId="13" fillId="0" borderId="103" xfId="0" applyFont="1" applyBorder="1" applyAlignment="1">
      <alignment horizontal="center" vertical="center"/>
    </xf>
    <xf numFmtId="0" fontId="13" fillId="0" borderId="104" xfId="0" applyFont="1" applyBorder="1" applyAlignment="1">
      <alignment horizontal="center" vertical="center"/>
    </xf>
    <xf numFmtId="0" fontId="18" fillId="0" borderId="0" xfId="0" applyFont="1" applyAlignment="1">
      <alignment horizontal="center" vertical="center"/>
    </xf>
    <xf numFmtId="0" fontId="13" fillId="0" borderId="58" xfId="0" applyFont="1" applyBorder="1" applyAlignment="1">
      <alignment horizontal="center" vertical="center"/>
    </xf>
    <xf numFmtId="0" fontId="13" fillId="0" borderId="71" xfId="0" applyFont="1" applyBorder="1" applyAlignment="1">
      <alignment horizontal="center" vertical="center"/>
    </xf>
    <xf numFmtId="0" fontId="0" fillId="0" borderId="105" xfId="0" applyBorder="1" applyAlignment="1">
      <alignment horizontal="left" vertical="center"/>
    </xf>
    <xf numFmtId="0" fontId="0" fillId="0" borderId="106" xfId="0" applyBorder="1" applyAlignment="1">
      <alignment horizontal="left" vertical="center"/>
    </xf>
    <xf numFmtId="0" fontId="20" fillId="0" borderId="40" xfId="0" applyFont="1" applyBorder="1" applyAlignment="1">
      <alignment horizontal="center" vertical="center"/>
    </xf>
    <xf numFmtId="0" fontId="20" fillId="0" borderId="42" xfId="0" applyFont="1" applyBorder="1" applyAlignment="1">
      <alignment horizontal="center" vertical="center"/>
    </xf>
    <xf numFmtId="0" fontId="20" fillId="0" borderId="43" xfId="0" applyFont="1" applyBorder="1" applyAlignment="1">
      <alignment horizontal="center" vertical="center"/>
    </xf>
    <xf numFmtId="0" fontId="13" fillId="0" borderId="70" xfId="0" applyFont="1" applyBorder="1" applyAlignment="1">
      <alignment horizontal="center" vertical="center"/>
    </xf>
    <xf numFmtId="0" fontId="13" fillId="0" borderId="65" xfId="0" applyFont="1" applyBorder="1" applyAlignment="1">
      <alignment horizontal="center" vertical="center"/>
    </xf>
    <xf numFmtId="38" fontId="9" fillId="0" borderId="1" xfId="0" applyNumberFormat="1" applyFont="1" applyBorder="1" applyAlignment="1">
      <alignment horizontal="center" vertical="center"/>
    </xf>
    <xf numFmtId="0" fontId="9" fillId="0" borderId="131" xfId="0" applyFont="1" applyBorder="1" applyAlignment="1">
      <alignment horizontal="center" vertical="center"/>
    </xf>
    <xf numFmtId="0" fontId="9" fillId="0" borderId="133" xfId="0" applyFont="1" applyBorder="1" applyAlignment="1">
      <alignment horizontal="center" vertical="center"/>
    </xf>
    <xf numFmtId="0" fontId="17" fillId="0" borderId="68" xfId="0" applyFont="1" applyBorder="1" applyAlignment="1">
      <alignment horizontal="center" vertical="center"/>
    </xf>
    <xf numFmtId="0" fontId="17" fillId="0" borderId="69" xfId="0" applyFont="1" applyBorder="1" applyAlignment="1">
      <alignment horizontal="center" vertical="center"/>
    </xf>
    <xf numFmtId="0" fontId="4" fillId="0" borderId="61" xfId="0" applyFont="1" applyBorder="1" applyAlignment="1">
      <alignment horizontal="left" vertical="center" shrinkToFit="1"/>
    </xf>
    <xf numFmtId="0" fontId="4" fillId="0" borderId="64" xfId="0" applyFont="1" applyBorder="1" applyAlignment="1">
      <alignment horizontal="left" vertical="center" shrinkToFit="1"/>
    </xf>
    <xf numFmtId="0" fontId="13" fillId="0" borderId="113" xfId="0" applyFont="1" applyBorder="1" applyAlignment="1">
      <alignment horizontal="center" vertical="center"/>
    </xf>
    <xf numFmtId="0" fontId="13" fillId="0" borderId="51" xfId="0" applyFont="1"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15" xfId="0" applyFont="1" applyBorder="1" applyAlignment="1">
      <alignment horizontal="center" vertical="center"/>
    </xf>
    <xf numFmtId="0" fontId="8" fillId="3" borderId="61" xfId="0" applyFont="1" applyFill="1" applyBorder="1" applyAlignment="1">
      <alignment horizontal="center" vertical="center" shrinkToFit="1"/>
    </xf>
    <xf numFmtId="0" fontId="8" fillId="3" borderId="63" xfId="0" applyFont="1" applyFill="1" applyBorder="1" applyAlignment="1">
      <alignment horizontal="center" vertical="center" shrinkToFit="1"/>
    </xf>
    <xf numFmtId="0" fontId="8" fillId="3" borderId="64" xfId="0" applyFont="1" applyFill="1" applyBorder="1" applyAlignment="1">
      <alignment horizontal="center" vertical="center" shrinkToFit="1"/>
    </xf>
    <xf numFmtId="0" fontId="13" fillId="0" borderId="107" xfId="0" applyFont="1" applyBorder="1" applyAlignment="1">
      <alignment horizontal="center" vertical="center"/>
    </xf>
    <xf numFmtId="0" fontId="13" fillId="0" borderId="31" xfId="0" applyFont="1" applyBorder="1" applyAlignment="1">
      <alignment horizontal="center" vertical="center"/>
    </xf>
    <xf numFmtId="38" fontId="2" fillId="0" borderId="50" xfId="1" applyFont="1" applyFill="1" applyBorder="1" applyAlignment="1">
      <alignment vertical="center"/>
    </xf>
    <xf numFmtId="0" fontId="0" fillId="0" borderId="25" xfId="0" applyBorder="1" applyAlignment="1">
      <alignment vertical="center"/>
    </xf>
    <xf numFmtId="0" fontId="36" fillId="0" borderId="11" xfId="0" applyFont="1" applyBorder="1" applyAlignment="1">
      <alignment horizontal="left"/>
    </xf>
    <xf numFmtId="0" fontId="31" fillId="0" borderId="58" xfId="0" applyFont="1" applyBorder="1" applyAlignment="1">
      <alignment horizontal="center" vertical="center"/>
    </xf>
    <xf numFmtId="0" fontId="9" fillId="0" borderId="108" xfId="0" applyFont="1" applyBorder="1" applyAlignment="1">
      <alignment horizontal="center" vertical="center" textRotation="255"/>
    </xf>
    <xf numFmtId="0" fontId="9" fillId="0" borderId="109" xfId="0" applyFont="1" applyBorder="1" applyAlignment="1">
      <alignment horizontal="center" vertical="center" textRotation="255"/>
    </xf>
    <xf numFmtId="0" fontId="9" fillId="0" borderId="110" xfId="0" applyFont="1" applyBorder="1" applyAlignment="1">
      <alignment horizontal="center" vertical="center" textRotation="255"/>
    </xf>
  </cellXfs>
  <cellStyles count="3">
    <cellStyle name="ハイパーリンク" xfId="2" builtinId="8"/>
    <cellStyle name="桁区切り" xfId="1" builtinId="6"/>
    <cellStyle name="標準" xfId="0" builtinId="0"/>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sokuhosha-orikomi.jp/download"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www.sokuhosha-orikomi.jp/download"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www.sokuhosha-orikomi.jp/download"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www.sokuhosha-orikomi.jp/download"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www.sokuhosha-orikomi.jp/download"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www.sokuhosha-orikomi.jp/download"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s://www.sokuhosha-orikomi.jp/download"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676275</xdr:colOff>
      <xdr:row>12</xdr:row>
      <xdr:rowOff>28575</xdr:rowOff>
    </xdr:from>
    <xdr:to>
      <xdr:col>2</xdr:col>
      <xdr:colOff>85725</xdr:colOff>
      <xdr:row>13</xdr:row>
      <xdr:rowOff>85725</xdr:rowOff>
    </xdr:to>
    <xdr:sp macro="" textlink="">
      <xdr:nvSpPr>
        <xdr:cNvPr id="3" name="Text Box 2">
          <a:extLst>
            <a:ext uri="{FF2B5EF4-FFF2-40B4-BE49-F238E27FC236}">
              <a16:creationId xmlns:a16="http://schemas.microsoft.com/office/drawing/2014/main" id="{2FC0A554-86FD-4341-95EC-2AAF6449AB07}"/>
            </a:ext>
          </a:extLst>
        </xdr:cNvPr>
        <xdr:cNvSpPr txBox="1">
          <a:spLocks noChangeArrowheads="1"/>
        </xdr:cNvSpPr>
      </xdr:nvSpPr>
      <xdr:spPr bwMode="auto">
        <a:xfrm>
          <a:off x="2047875" y="19145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212911</xdr:colOff>
      <xdr:row>2</xdr:row>
      <xdr:rowOff>89648</xdr:rowOff>
    </xdr:from>
    <xdr:ext cx="7810501" cy="841769"/>
    <xdr:sp macro="" textlink="">
      <xdr:nvSpPr>
        <xdr:cNvPr id="4" name="Text Box 3">
          <a:extLst>
            <a:ext uri="{FF2B5EF4-FFF2-40B4-BE49-F238E27FC236}">
              <a16:creationId xmlns:a16="http://schemas.microsoft.com/office/drawing/2014/main" id="{00FB7295-BC0E-4F5F-A652-A18A43B0C128}"/>
            </a:ext>
          </a:extLst>
        </xdr:cNvPr>
        <xdr:cNvSpPr txBox="1">
          <a:spLocks noChangeArrowheads="1"/>
        </xdr:cNvSpPr>
      </xdr:nvSpPr>
      <xdr:spPr bwMode="auto">
        <a:xfrm>
          <a:off x="1580029" y="257736"/>
          <a:ext cx="7810501" cy="841769"/>
        </a:xfrm>
        <a:prstGeom prst="rect">
          <a:avLst/>
        </a:prstGeom>
        <a:ln>
          <a:solidFill>
            <a:schemeClr val="bg1"/>
          </a:solidFill>
          <a:headEnd/>
          <a:tailEnd/>
        </a:ln>
      </xdr:spPr>
      <xdr:style>
        <a:lnRef idx="2">
          <a:schemeClr val="dk1"/>
        </a:lnRef>
        <a:fillRef idx="1">
          <a:schemeClr val="lt1"/>
        </a:fillRef>
        <a:effectRef idx="0">
          <a:schemeClr val="dk1"/>
        </a:effectRef>
        <a:fontRef idx="minor">
          <a:schemeClr val="dk1"/>
        </a:fontRef>
      </xdr:style>
      <xdr:txBody>
        <a:bodyPr wrap="square" lIns="64008" tIns="41148" rIns="0" bIns="0" anchor="t" upright="1">
          <a:spAutoFit/>
        </a:bodyPr>
        <a:lstStyle/>
        <a:p>
          <a:pPr algn="ctr" rtl="0">
            <a:defRPr sz="1000"/>
          </a:pPr>
          <a:r>
            <a:rPr lang="ja-JP" altLang="en-US" sz="4800" b="0" i="0" u="none" strike="noStrike" baseline="0">
              <a:solidFill>
                <a:srgbClr val="000000"/>
              </a:solidFill>
              <a:latin typeface="HGP明朝E"/>
              <a:ea typeface="HGP明朝E"/>
            </a:rPr>
            <a:t>新潟県新聞折込広告部数表</a:t>
          </a:r>
        </a:p>
      </xdr:txBody>
    </xdr:sp>
    <xdr:clientData/>
  </xdr:oneCellAnchor>
  <xdr:twoCellAnchor editAs="oneCell">
    <xdr:from>
      <xdr:col>6</xdr:col>
      <xdr:colOff>600075</xdr:colOff>
      <xdr:row>14</xdr:row>
      <xdr:rowOff>114300</xdr:rowOff>
    </xdr:from>
    <xdr:to>
      <xdr:col>7</xdr:col>
      <xdr:colOff>9525</xdr:colOff>
      <xdr:row>16</xdr:row>
      <xdr:rowOff>3361</xdr:rowOff>
    </xdr:to>
    <xdr:sp macro="" textlink="">
      <xdr:nvSpPr>
        <xdr:cNvPr id="5" name="Text Box 4">
          <a:extLst>
            <a:ext uri="{FF2B5EF4-FFF2-40B4-BE49-F238E27FC236}">
              <a16:creationId xmlns:a16="http://schemas.microsoft.com/office/drawing/2014/main" id="{338C08B9-024D-448F-9731-5F50631CED43}"/>
            </a:ext>
          </a:extLst>
        </xdr:cNvPr>
        <xdr:cNvSpPr txBox="1">
          <a:spLocks noChangeArrowheads="1"/>
        </xdr:cNvSpPr>
      </xdr:nvSpPr>
      <xdr:spPr bwMode="auto">
        <a:xfrm>
          <a:off x="5400675" y="2343150"/>
          <a:ext cx="95250" cy="231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570939</xdr:colOff>
      <xdr:row>7</xdr:row>
      <xdr:rowOff>112058</xdr:rowOff>
    </xdr:from>
    <xdr:to>
      <xdr:col>15</xdr:col>
      <xdr:colOff>85725</xdr:colOff>
      <xdr:row>11</xdr:row>
      <xdr:rowOff>156882</xdr:rowOff>
    </xdr:to>
    <xdr:sp macro="" textlink="">
      <xdr:nvSpPr>
        <xdr:cNvPr id="6" name="Text Box 5">
          <a:extLst>
            <a:ext uri="{FF2B5EF4-FFF2-40B4-BE49-F238E27FC236}">
              <a16:creationId xmlns:a16="http://schemas.microsoft.com/office/drawing/2014/main" id="{99B352E9-99F5-4D5D-9734-0F7DA416EB9C}"/>
            </a:ext>
          </a:extLst>
        </xdr:cNvPr>
        <xdr:cNvSpPr txBox="1">
          <a:spLocks noChangeArrowheads="1"/>
        </xdr:cNvSpPr>
      </xdr:nvSpPr>
      <xdr:spPr bwMode="auto">
        <a:xfrm>
          <a:off x="6743139" y="1140758"/>
          <a:ext cx="3629586" cy="730624"/>
        </a:xfrm>
        <a:prstGeom prst="rect">
          <a:avLst/>
        </a:prstGeom>
        <a:noFill/>
        <a:ln w="9525">
          <a:noFill/>
          <a:miter lim="800000"/>
          <a:headEnd/>
          <a:tailEnd/>
        </a:ln>
      </xdr:spPr>
      <xdr:txBody>
        <a:bodyPr vertOverflow="clip" wrap="square" lIns="64008" tIns="41148" rIns="0" bIns="0" anchor="t" upright="1"/>
        <a:lstStyle/>
        <a:p>
          <a:pPr algn="l" rtl="0">
            <a:defRPr sz="1000"/>
          </a:pPr>
          <a:r>
            <a:rPr lang="ja-JP" altLang="en-US" sz="3200" b="0" i="0" u="none" strike="noStrike" baseline="0">
              <a:solidFill>
                <a:srgbClr val="000000"/>
              </a:solidFill>
              <a:latin typeface="HG明朝E"/>
              <a:ea typeface="HG明朝E"/>
            </a:rPr>
            <a:t> </a:t>
          </a:r>
          <a:r>
            <a:rPr lang="en-US" altLang="ja-JP" sz="2400" b="0" i="0" u="none" strike="noStrike" baseline="0">
              <a:solidFill>
                <a:srgbClr val="000000"/>
              </a:solidFill>
              <a:latin typeface="HG明朝E"/>
              <a:ea typeface="HG明朝E"/>
            </a:rPr>
            <a:t>2025</a:t>
          </a:r>
          <a:r>
            <a:rPr lang="ja-JP" altLang="en-US" sz="2400" b="0" i="0" u="none" strike="noStrike" baseline="0">
              <a:solidFill>
                <a:srgbClr val="000000"/>
              </a:solidFill>
              <a:latin typeface="HG明朝E"/>
              <a:ea typeface="HG明朝E"/>
            </a:rPr>
            <a:t>年 </a:t>
          </a:r>
          <a:r>
            <a:rPr lang="en-US" altLang="ja-JP" sz="2400" b="0" i="0" u="none" strike="noStrike" baseline="0">
              <a:solidFill>
                <a:srgbClr val="000000"/>
              </a:solidFill>
              <a:latin typeface="HG明朝E"/>
              <a:ea typeface="HG明朝E"/>
            </a:rPr>
            <a:t>8</a:t>
          </a:r>
          <a:r>
            <a:rPr lang="ja-JP" altLang="en-US" sz="2400" b="0" i="0" u="none" strike="noStrike" baseline="0">
              <a:solidFill>
                <a:srgbClr val="000000"/>
              </a:solidFill>
              <a:latin typeface="HG明朝E"/>
              <a:ea typeface="HG明朝E"/>
            </a:rPr>
            <a:t>月 </a:t>
          </a:r>
          <a:r>
            <a:rPr lang="en-US" altLang="ja-JP" sz="2400" b="0" i="0" u="none" strike="noStrike" baseline="0">
              <a:solidFill>
                <a:srgbClr val="000000"/>
              </a:solidFill>
              <a:latin typeface="HG明朝E"/>
              <a:ea typeface="HG明朝E"/>
            </a:rPr>
            <a:t>1</a:t>
          </a:r>
          <a:r>
            <a:rPr lang="ja-JP" altLang="en-US" sz="2400" b="0" i="0" u="none" strike="noStrike" baseline="0">
              <a:solidFill>
                <a:srgbClr val="000000"/>
              </a:solidFill>
              <a:latin typeface="HG明朝E"/>
              <a:ea typeface="HG明朝E"/>
            </a:rPr>
            <a:t>日現在</a:t>
          </a:r>
          <a:endParaRPr lang="ja-JP" altLang="en-US" sz="4000" b="0" i="0" u="none" strike="noStrike" baseline="0">
            <a:solidFill>
              <a:srgbClr val="000000"/>
            </a:solidFill>
            <a:latin typeface="HG明朝E"/>
            <a:ea typeface="HG明朝E"/>
          </a:endParaRPr>
        </a:p>
      </xdr:txBody>
    </xdr:sp>
    <xdr:clientData/>
  </xdr:twoCellAnchor>
  <xdr:twoCellAnchor editAs="oneCell">
    <xdr:from>
      <xdr:col>7</xdr:col>
      <xdr:colOff>47625</xdr:colOff>
      <xdr:row>25</xdr:row>
      <xdr:rowOff>9525</xdr:rowOff>
    </xdr:from>
    <xdr:to>
      <xdr:col>7</xdr:col>
      <xdr:colOff>152400</xdr:colOff>
      <xdr:row>26</xdr:row>
      <xdr:rowOff>76200</xdr:rowOff>
    </xdr:to>
    <xdr:sp macro="" textlink="">
      <xdr:nvSpPr>
        <xdr:cNvPr id="7" name="Text Box 6">
          <a:extLst>
            <a:ext uri="{FF2B5EF4-FFF2-40B4-BE49-F238E27FC236}">
              <a16:creationId xmlns:a16="http://schemas.microsoft.com/office/drawing/2014/main" id="{2B186580-D1A2-4710-9374-13AA61349941}"/>
            </a:ext>
          </a:extLst>
        </xdr:cNvPr>
        <xdr:cNvSpPr txBox="1">
          <a:spLocks noChangeArrowheads="1"/>
        </xdr:cNvSpPr>
      </xdr:nvSpPr>
      <xdr:spPr bwMode="auto">
        <a:xfrm>
          <a:off x="5534025" y="4124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9</xdr:col>
      <xdr:colOff>198906</xdr:colOff>
      <xdr:row>24</xdr:row>
      <xdr:rowOff>39783</xdr:rowOff>
    </xdr:from>
    <xdr:ext cx="736612" cy="251864"/>
    <xdr:sp macro="" textlink="">
      <xdr:nvSpPr>
        <xdr:cNvPr id="8" name="Text Box 7">
          <a:extLst>
            <a:ext uri="{FF2B5EF4-FFF2-40B4-BE49-F238E27FC236}">
              <a16:creationId xmlns:a16="http://schemas.microsoft.com/office/drawing/2014/main" id="{1FF6A565-E1EC-4C48-9B98-99E0E2108B93}"/>
            </a:ext>
          </a:extLst>
        </xdr:cNvPr>
        <xdr:cNvSpPr txBox="1">
          <a:spLocks noChangeArrowheads="1"/>
        </xdr:cNvSpPr>
      </xdr:nvSpPr>
      <xdr:spPr bwMode="auto">
        <a:xfrm>
          <a:off x="7056906" y="5354733"/>
          <a:ext cx="736612" cy="25186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400" b="0" i="0" u="none" strike="noStrike" baseline="0">
              <a:solidFill>
                <a:srgbClr val="000000"/>
              </a:solidFill>
              <a:latin typeface="HG明朝E"/>
              <a:ea typeface="HG明朝E"/>
            </a:rPr>
            <a:t>株式会社</a:t>
          </a:r>
        </a:p>
      </xdr:txBody>
    </xdr:sp>
    <xdr:clientData/>
  </xdr:oneCellAnchor>
  <xdr:oneCellAnchor>
    <xdr:from>
      <xdr:col>10</xdr:col>
      <xdr:colOff>400608</xdr:colOff>
      <xdr:row>23</xdr:row>
      <xdr:rowOff>58270</xdr:rowOff>
    </xdr:from>
    <xdr:ext cx="1566583" cy="423193"/>
    <xdr:sp macro="" textlink="">
      <xdr:nvSpPr>
        <xdr:cNvPr id="9" name="Text Box 8">
          <a:extLst>
            <a:ext uri="{FF2B5EF4-FFF2-40B4-BE49-F238E27FC236}">
              <a16:creationId xmlns:a16="http://schemas.microsoft.com/office/drawing/2014/main" id="{035EA6FC-C759-4B9E-9625-48D8101EBC29}"/>
            </a:ext>
          </a:extLst>
        </xdr:cNvPr>
        <xdr:cNvSpPr txBox="1">
          <a:spLocks noChangeArrowheads="1"/>
        </xdr:cNvSpPr>
      </xdr:nvSpPr>
      <xdr:spPr bwMode="auto">
        <a:xfrm>
          <a:off x="7944408" y="5201770"/>
          <a:ext cx="1566583" cy="423193"/>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2400" b="0" i="0" u="none" strike="noStrike" baseline="0">
              <a:solidFill>
                <a:srgbClr val="000000"/>
              </a:solidFill>
              <a:latin typeface="HG明朝E"/>
              <a:ea typeface="HG明朝E"/>
            </a:rPr>
            <a:t>速　報　社</a:t>
          </a:r>
        </a:p>
      </xdr:txBody>
    </xdr:sp>
    <xdr:clientData/>
  </xdr:oneCellAnchor>
  <xdr:oneCellAnchor>
    <xdr:from>
      <xdr:col>9</xdr:col>
      <xdr:colOff>180976</xdr:colOff>
      <xdr:row>26</xdr:row>
      <xdr:rowOff>64993</xdr:rowOff>
    </xdr:from>
    <xdr:ext cx="1813830" cy="251864"/>
    <xdr:sp macro="" textlink="">
      <xdr:nvSpPr>
        <xdr:cNvPr id="10" name="Text Box 9">
          <a:extLst>
            <a:ext uri="{FF2B5EF4-FFF2-40B4-BE49-F238E27FC236}">
              <a16:creationId xmlns:a16="http://schemas.microsoft.com/office/drawing/2014/main" id="{EA7CD08D-ADE6-4A3A-9690-67F751A6A1CC}"/>
            </a:ext>
          </a:extLst>
        </xdr:cNvPr>
        <xdr:cNvSpPr txBox="1">
          <a:spLocks noChangeArrowheads="1"/>
        </xdr:cNvSpPr>
      </xdr:nvSpPr>
      <xdr:spPr bwMode="auto">
        <a:xfrm>
          <a:off x="7038976" y="5722843"/>
          <a:ext cx="1813830" cy="25186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400" b="0" i="0" u="none" strike="noStrike" baseline="0">
              <a:solidFill>
                <a:srgbClr val="000000"/>
              </a:solidFill>
              <a:latin typeface="HG創英角ｺﾞｼｯｸUB"/>
              <a:ea typeface="HG創英角ｺﾞｼｯｸUB"/>
            </a:rPr>
            <a:t>オリコミ広告センター</a:t>
          </a:r>
        </a:p>
      </xdr:txBody>
    </xdr:sp>
    <xdr:clientData/>
  </xdr:oneCellAnchor>
  <xdr:oneCellAnchor>
    <xdr:from>
      <xdr:col>9</xdr:col>
      <xdr:colOff>194422</xdr:colOff>
      <xdr:row>28</xdr:row>
      <xdr:rowOff>11767</xdr:rowOff>
    </xdr:from>
    <xdr:ext cx="3609193" cy="485261"/>
    <xdr:sp macro="" textlink="">
      <xdr:nvSpPr>
        <xdr:cNvPr id="11" name="Text Box 10">
          <a:extLst>
            <a:ext uri="{FF2B5EF4-FFF2-40B4-BE49-F238E27FC236}">
              <a16:creationId xmlns:a16="http://schemas.microsoft.com/office/drawing/2014/main" id="{5EF19DC6-10D2-4C9C-8F72-CA6952E6C23D}"/>
            </a:ext>
          </a:extLst>
        </xdr:cNvPr>
        <xdr:cNvSpPr txBox="1">
          <a:spLocks noChangeArrowheads="1"/>
        </xdr:cNvSpPr>
      </xdr:nvSpPr>
      <xdr:spPr bwMode="auto">
        <a:xfrm>
          <a:off x="7052422" y="6012517"/>
          <a:ext cx="3609193" cy="485261"/>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400" b="0" i="0" u="none" strike="noStrike" baseline="0">
              <a:solidFill>
                <a:srgbClr val="000000"/>
              </a:solidFill>
              <a:latin typeface="HG創英角ｺﾞｼｯｸUB"/>
              <a:ea typeface="HG創英角ｺﾞｼｯｸUB"/>
            </a:rPr>
            <a:t>〒</a:t>
          </a:r>
          <a:r>
            <a:rPr lang="en-US" altLang="ja-JP" sz="1400" b="0" i="0" u="none" strike="noStrike" baseline="0">
              <a:solidFill>
                <a:srgbClr val="000000"/>
              </a:solidFill>
              <a:latin typeface="HG創英角ｺﾞｼｯｸUB"/>
              <a:ea typeface="HG創英角ｺﾞｼｯｸUB"/>
            </a:rPr>
            <a:t>940-2023  </a:t>
          </a:r>
          <a:r>
            <a:rPr lang="ja-JP" altLang="en-US" sz="1400" b="0" i="0" u="none" strike="noStrike" baseline="0">
              <a:solidFill>
                <a:srgbClr val="000000"/>
              </a:solidFill>
              <a:latin typeface="HG創英角ｺﾞｼｯｸUB"/>
              <a:ea typeface="HG創英角ｺﾞｼｯｸUB"/>
            </a:rPr>
            <a:t>新潟県長岡市蓮潟</a:t>
          </a:r>
          <a:r>
            <a:rPr lang="en-US" altLang="ja-JP" sz="1400" b="0" i="0" u="none" strike="noStrike" baseline="0">
              <a:solidFill>
                <a:srgbClr val="000000"/>
              </a:solidFill>
              <a:latin typeface="HG創英角ｺﾞｼｯｸUB"/>
              <a:ea typeface="HG創英角ｺﾞｼｯｸUB"/>
            </a:rPr>
            <a:t>3</a:t>
          </a:r>
          <a:r>
            <a:rPr lang="ja-JP" altLang="en-US" sz="1400" b="0" i="0" u="none" strike="noStrike" baseline="0">
              <a:solidFill>
                <a:srgbClr val="000000"/>
              </a:solidFill>
              <a:latin typeface="HG創英角ｺﾞｼｯｸUB"/>
              <a:ea typeface="HG創英角ｺﾞｼｯｸUB"/>
            </a:rPr>
            <a:t>丁目</a:t>
          </a:r>
          <a:r>
            <a:rPr lang="en-US" altLang="ja-JP" sz="1400" b="0" i="0" u="none" strike="noStrike" baseline="0">
              <a:solidFill>
                <a:srgbClr val="000000"/>
              </a:solidFill>
              <a:latin typeface="HG創英角ｺﾞｼｯｸUB"/>
              <a:ea typeface="HG創英角ｺﾞｼｯｸUB"/>
            </a:rPr>
            <a:t>4</a:t>
          </a:r>
          <a:r>
            <a:rPr lang="ja-JP" altLang="en-US" sz="1400" b="0" i="0" u="none" strike="noStrike" baseline="0">
              <a:solidFill>
                <a:srgbClr val="000000"/>
              </a:solidFill>
              <a:latin typeface="HG創英角ｺﾞｼｯｸUB"/>
              <a:ea typeface="HG創英角ｺﾞｼｯｸUB"/>
            </a:rPr>
            <a:t>番</a:t>
          </a:r>
          <a:r>
            <a:rPr lang="en-US" altLang="ja-JP" sz="1400" b="0" i="0" u="none" strike="noStrike" baseline="0">
              <a:solidFill>
                <a:srgbClr val="000000"/>
              </a:solidFill>
              <a:latin typeface="HG創英角ｺﾞｼｯｸUB"/>
              <a:ea typeface="HG創英角ｺﾞｼｯｸUB"/>
            </a:rPr>
            <a:t>18</a:t>
          </a:r>
          <a:r>
            <a:rPr lang="ja-JP" altLang="en-US" sz="1400" b="0" i="0" u="none" strike="noStrike" baseline="0">
              <a:solidFill>
                <a:srgbClr val="000000"/>
              </a:solidFill>
              <a:latin typeface="HG創英角ｺﾞｼｯｸUB"/>
              <a:ea typeface="HG創英角ｺﾞｼｯｸUB"/>
            </a:rPr>
            <a:t>号</a:t>
          </a:r>
        </a:p>
        <a:p>
          <a:pPr algn="l" rtl="0">
            <a:defRPr sz="1000"/>
          </a:pPr>
          <a:r>
            <a:rPr lang="ja-JP" altLang="en-US" sz="1400" b="0" i="0" u="none" strike="noStrike" baseline="0">
              <a:solidFill>
                <a:srgbClr val="000000"/>
              </a:solidFill>
              <a:latin typeface="HG創英角ｺﾞｼｯｸUB"/>
              <a:ea typeface="HG創英角ｺﾞｼｯｸUB"/>
            </a:rPr>
            <a:t>  　 </a:t>
          </a:r>
          <a:r>
            <a:rPr lang="en-US" altLang="ja-JP" sz="1400" b="0" i="0" u="none" strike="noStrike" baseline="0">
              <a:solidFill>
                <a:srgbClr val="000000"/>
              </a:solidFill>
              <a:latin typeface="HG創英角ｺﾞｼｯｸUB"/>
              <a:ea typeface="HG創英角ｺﾞｼｯｸUB"/>
            </a:rPr>
            <a:t>TEL  0258-29-6357  FAX 0258-29-6358</a:t>
          </a:r>
        </a:p>
      </xdr:txBody>
    </xdr:sp>
    <xdr:clientData/>
  </xdr:oneCellAnchor>
  <xdr:oneCellAnchor>
    <xdr:from>
      <xdr:col>7</xdr:col>
      <xdr:colOff>257175</xdr:colOff>
      <xdr:row>33</xdr:row>
      <xdr:rowOff>28575</xdr:rowOff>
    </xdr:from>
    <xdr:ext cx="159531" cy="201850"/>
    <xdr:sp macro="" textlink="">
      <xdr:nvSpPr>
        <xdr:cNvPr id="12" name="Text Box 11">
          <a:extLst>
            <a:ext uri="{FF2B5EF4-FFF2-40B4-BE49-F238E27FC236}">
              <a16:creationId xmlns:a16="http://schemas.microsoft.com/office/drawing/2014/main" id="{C2DFA119-3F1A-47C7-BDBD-3E9BD64608E4}"/>
            </a:ext>
          </a:extLst>
        </xdr:cNvPr>
        <xdr:cNvSpPr txBox="1">
          <a:spLocks noChangeArrowheads="1"/>
        </xdr:cNvSpPr>
      </xdr:nvSpPr>
      <xdr:spPr bwMode="auto">
        <a:xfrm>
          <a:off x="5743575" y="5514975"/>
          <a:ext cx="159531"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  </a:t>
          </a:r>
        </a:p>
      </xdr:txBody>
    </xdr:sp>
    <xdr:clientData/>
  </xdr:oneCellAnchor>
  <xdr:oneCellAnchor>
    <xdr:from>
      <xdr:col>9</xdr:col>
      <xdr:colOff>196664</xdr:colOff>
      <xdr:row>31</xdr:row>
      <xdr:rowOff>42023</xdr:rowOff>
    </xdr:from>
    <xdr:ext cx="916148" cy="251864"/>
    <xdr:sp macro="" textlink="">
      <xdr:nvSpPr>
        <xdr:cNvPr id="13" name="Text Box 12">
          <a:extLst>
            <a:ext uri="{FF2B5EF4-FFF2-40B4-BE49-F238E27FC236}">
              <a16:creationId xmlns:a16="http://schemas.microsoft.com/office/drawing/2014/main" id="{3E05C748-78D0-4C28-A1FD-E2EEC7D8CC02}"/>
            </a:ext>
          </a:extLst>
        </xdr:cNvPr>
        <xdr:cNvSpPr txBox="1">
          <a:spLocks noChangeArrowheads="1"/>
        </xdr:cNvSpPr>
      </xdr:nvSpPr>
      <xdr:spPr bwMode="auto">
        <a:xfrm>
          <a:off x="7054664" y="6557123"/>
          <a:ext cx="916148" cy="25186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400" b="0" i="0" u="none" strike="noStrike" baseline="0">
              <a:solidFill>
                <a:srgbClr val="000000"/>
              </a:solidFill>
              <a:latin typeface="HG創英角ｺﾞｼｯｸUB"/>
              <a:ea typeface="HG創英角ｺﾞｼｯｸUB"/>
            </a:rPr>
            <a:t>柏崎営業所</a:t>
          </a:r>
        </a:p>
      </xdr:txBody>
    </xdr:sp>
    <xdr:clientData/>
  </xdr:oneCellAnchor>
  <xdr:oneCellAnchor>
    <xdr:from>
      <xdr:col>9</xdr:col>
      <xdr:colOff>203947</xdr:colOff>
      <xdr:row>32</xdr:row>
      <xdr:rowOff>156322</xdr:rowOff>
    </xdr:from>
    <xdr:ext cx="3698961" cy="485261"/>
    <xdr:sp macro="" textlink="">
      <xdr:nvSpPr>
        <xdr:cNvPr id="14" name="Text Box 13">
          <a:extLst>
            <a:ext uri="{FF2B5EF4-FFF2-40B4-BE49-F238E27FC236}">
              <a16:creationId xmlns:a16="http://schemas.microsoft.com/office/drawing/2014/main" id="{A4FE4F12-796A-4596-B383-4E40CC9F980C}"/>
            </a:ext>
          </a:extLst>
        </xdr:cNvPr>
        <xdr:cNvSpPr txBox="1">
          <a:spLocks noChangeArrowheads="1"/>
        </xdr:cNvSpPr>
      </xdr:nvSpPr>
      <xdr:spPr bwMode="auto">
        <a:xfrm>
          <a:off x="7039535" y="5703234"/>
          <a:ext cx="3698961" cy="485261"/>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400" b="0" i="0" u="none" strike="noStrike" baseline="0">
              <a:solidFill>
                <a:srgbClr val="000000"/>
              </a:solidFill>
              <a:latin typeface="HG創英角ｺﾞｼｯｸUB"/>
              <a:ea typeface="HG創英角ｺﾞｼｯｸUB"/>
            </a:rPr>
            <a:t>〒</a:t>
          </a:r>
          <a:r>
            <a:rPr lang="en-US" altLang="ja-JP" sz="1400" b="0" i="0" u="none" strike="noStrike" baseline="0">
              <a:solidFill>
                <a:srgbClr val="000000"/>
              </a:solidFill>
              <a:latin typeface="HG創英角ｺﾞｼｯｸUB"/>
              <a:ea typeface="HG創英角ｺﾞｼｯｸUB"/>
            </a:rPr>
            <a:t>945-0055</a:t>
          </a:r>
          <a:r>
            <a:rPr lang="ja-JP" altLang="en-US" sz="1400" b="0" i="0" u="none" strike="noStrike" baseline="0">
              <a:solidFill>
                <a:srgbClr val="000000"/>
              </a:solidFill>
              <a:latin typeface="HG創英角ｺﾞｼｯｸUB"/>
              <a:ea typeface="HG創英角ｺﾞｼｯｸUB"/>
            </a:rPr>
            <a:t>　新潟県柏崎市駅前</a:t>
          </a:r>
          <a:r>
            <a:rPr lang="en-US" altLang="ja-JP" sz="1400" b="0" i="0" u="none" strike="noStrike" baseline="0">
              <a:solidFill>
                <a:srgbClr val="000000"/>
              </a:solidFill>
              <a:latin typeface="HG創英角ｺﾞｼｯｸUB"/>
              <a:ea typeface="HG創英角ｺﾞｼｯｸUB"/>
            </a:rPr>
            <a:t>2</a:t>
          </a:r>
          <a:r>
            <a:rPr lang="ja-JP" altLang="en-US" sz="1400" b="0" i="0" u="none" strike="noStrike" baseline="0">
              <a:solidFill>
                <a:srgbClr val="000000"/>
              </a:solidFill>
              <a:latin typeface="HG創英角ｺﾞｼｯｸUB"/>
              <a:ea typeface="HG創英角ｺﾞｼｯｸUB"/>
            </a:rPr>
            <a:t>丁目</a:t>
          </a:r>
          <a:r>
            <a:rPr lang="en-US" altLang="ja-JP" sz="1400" b="0" i="0" u="none" strike="noStrike" baseline="0">
              <a:solidFill>
                <a:srgbClr val="000000"/>
              </a:solidFill>
              <a:latin typeface="HG創英角ｺﾞｼｯｸUB"/>
              <a:ea typeface="HG創英角ｺﾞｼｯｸUB"/>
            </a:rPr>
            <a:t>2</a:t>
          </a:r>
          <a:r>
            <a:rPr lang="ja-JP" altLang="en-US" sz="1400" b="0" i="0" u="none" strike="noStrike" baseline="0">
              <a:solidFill>
                <a:srgbClr val="000000"/>
              </a:solidFill>
              <a:latin typeface="HG創英角ｺﾞｼｯｸUB"/>
              <a:ea typeface="HG創英角ｺﾞｼｯｸUB"/>
            </a:rPr>
            <a:t>番</a:t>
          </a:r>
          <a:r>
            <a:rPr lang="en-US" altLang="ja-JP" sz="1400" b="0" i="0" u="none" strike="noStrike" baseline="0">
              <a:solidFill>
                <a:srgbClr val="000000"/>
              </a:solidFill>
              <a:latin typeface="HG創英角ｺﾞｼｯｸUB"/>
              <a:ea typeface="HG創英角ｺﾞｼｯｸUB"/>
            </a:rPr>
            <a:t>10</a:t>
          </a:r>
          <a:r>
            <a:rPr lang="ja-JP" altLang="en-US" sz="1400" b="0" i="0" u="none" strike="noStrike" baseline="0">
              <a:solidFill>
                <a:srgbClr val="000000"/>
              </a:solidFill>
              <a:latin typeface="HG創英角ｺﾞｼｯｸUB"/>
              <a:ea typeface="HG創英角ｺﾞｼｯｸUB"/>
            </a:rPr>
            <a:t>号</a:t>
          </a:r>
        </a:p>
        <a:p>
          <a:pPr algn="l" rtl="0">
            <a:defRPr sz="1000"/>
          </a:pPr>
          <a:r>
            <a:rPr lang="ja-JP" altLang="en-US" sz="1400" b="0" i="0" u="none" strike="noStrike" baseline="0">
              <a:solidFill>
                <a:srgbClr val="000000"/>
              </a:solidFill>
              <a:latin typeface="HG創英角ｺﾞｼｯｸUB"/>
              <a:ea typeface="HG創英角ｺﾞｼｯｸUB"/>
            </a:rPr>
            <a:t>     </a:t>
          </a:r>
          <a:r>
            <a:rPr lang="en-US" altLang="ja-JP" sz="1400" b="0" i="0" u="none" strike="noStrike" baseline="0">
              <a:solidFill>
                <a:srgbClr val="000000"/>
              </a:solidFill>
              <a:latin typeface="HG創英角ｺﾞｼｯｸUB"/>
              <a:ea typeface="HG創英角ｺﾞｼｯｸUB"/>
            </a:rPr>
            <a:t>TEL  0257-22-2386  FAX 0257-24-8081</a:t>
          </a:r>
        </a:p>
      </xdr:txBody>
    </xdr:sp>
    <xdr:clientData/>
  </xdr:oneCellAnchor>
  <xdr:twoCellAnchor editAs="oneCell">
    <xdr:from>
      <xdr:col>0</xdr:col>
      <xdr:colOff>370355</xdr:colOff>
      <xdr:row>16</xdr:row>
      <xdr:rowOff>21290</xdr:rowOff>
    </xdr:from>
    <xdr:to>
      <xdr:col>8</xdr:col>
      <xdr:colOff>54349</xdr:colOff>
      <xdr:row>39</xdr:row>
      <xdr:rowOff>10085</xdr:rowOff>
    </xdr:to>
    <xdr:pic>
      <xdr:nvPicPr>
        <xdr:cNvPr id="15" name="図 14">
          <a:extLst>
            <a:ext uri="{FF2B5EF4-FFF2-40B4-BE49-F238E27FC236}">
              <a16:creationId xmlns:a16="http://schemas.microsoft.com/office/drawing/2014/main" id="{B506146B-98F8-48BF-B672-832C8C4690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355" y="2593040"/>
          <a:ext cx="5170394" cy="3941670"/>
        </a:xfrm>
        <a:prstGeom prst="rect">
          <a:avLst/>
        </a:prstGeom>
      </xdr:spPr>
    </xdr:pic>
    <xdr:clientData/>
  </xdr:twoCellAnchor>
  <xdr:twoCellAnchor>
    <xdr:from>
      <xdr:col>0</xdr:col>
      <xdr:colOff>0</xdr:colOff>
      <xdr:row>0</xdr:row>
      <xdr:rowOff>0</xdr:rowOff>
    </xdr:from>
    <xdr:to>
      <xdr:col>4</xdr:col>
      <xdr:colOff>323850</xdr:colOff>
      <xdr:row>1</xdr:row>
      <xdr:rowOff>95251</xdr:rowOff>
    </xdr:to>
    <xdr:sp macro="" textlink="">
      <xdr:nvSpPr>
        <xdr:cNvPr id="2" name="正方形/長方形 1">
          <a:hlinkClick xmlns:r="http://schemas.openxmlformats.org/officeDocument/2006/relationships" r:id="rId2"/>
          <a:extLst>
            <a:ext uri="{FF2B5EF4-FFF2-40B4-BE49-F238E27FC236}">
              <a16:creationId xmlns:a16="http://schemas.microsoft.com/office/drawing/2014/main" id="{99153736-FA20-4CF4-9A37-2A59322DD314}"/>
            </a:ext>
          </a:extLst>
        </xdr:cNvPr>
        <xdr:cNvSpPr/>
      </xdr:nvSpPr>
      <xdr:spPr bwMode="auto">
        <a:xfrm>
          <a:off x="0" y="0"/>
          <a:ext cx="3067050" cy="266701"/>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ja-JP" altLang="en-US" sz="1100" b="1"/>
            <a:t>最新部数表　ダウンロードはこちら　</a:t>
          </a:r>
          <a:r>
            <a:rPr kumimoji="1" lang="ja-JP" altLang="en-US" sz="1100" b="1">
              <a:solidFill>
                <a:srgbClr val="FF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9526</xdr:colOff>
      <xdr:row>0</xdr:row>
      <xdr:rowOff>47624</xdr:rowOff>
    </xdr:from>
    <xdr:to>
      <xdr:col>14</xdr:col>
      <xdr:colOff>723901</xdr:colOff>
      <xdr:row>1</xdr:row>
      <xdr:rowOff>123825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C65304A4-D9CF-4E62-93E4-8E3EE55F5DE0}"/>
            </a:ext>
          </a:extLst>
        </xdr:cNvPr>
        <xdr:cNvSpPr/>
      </xdr:nvSpPr>
      <xdr:spPr bwMode="auto">
        <a:xfrm>
          <a:off x="6791326" y="47624"/>
          <a:ext cx="3067050" cy="247651"/>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ja-JP" altLang="en-US" sz="1100" b="1"/>
            <a:t>最新部数表　ダウンロードはこちら　</a:t>
          </a:r>
          <a:r>
            <a:rPr kumimoji="1" lang="ja-JP" altLang="en-US" sz="1100" b="1">
              <a:solidFill>
                <a:srgbClr val="FF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9526</xdr:colOff>
      <xdr:row>0</xdr:row>
      <xdr:rowOff>47624</xdr:rowOff>
    </xdr:from>
    <xdr:to>
      <xdr:col>14</xdr:col>
      <xdr:colOff>723901</xdr:colOff>
      <xdr:row>1</xdr:row>
      <xdr:rowOff>123825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BB34CAAC-8C56-40DA-8926-B76634D60CE4}"/>
            </a:ext>
          </a:extLst>
        </xdr:cNvPr>
        <xdr:cNvSpPr/>
      </xdr:nvSpPr>
      <xdr:spPr bwMode="auto">
        <a:xfrm>
          <a:off x="6791326" y="47624"/>
          <a:ext cx="3067050" cy="247651"/>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ja-JP" altLang="en-US" sz="1100" b="1"/>
            <a:t>最新部数表　ダウンロードはこちら　</a:t>
          </a:r>
          <a:r>
            <a:rPr kumimoji="1" lang="ja-JP" altLang="en-US" sz="1100" b="1">
              <a:solidFill>
                <a:srgbClr val="FF0000"/>
              </a:solidFil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9526</xdr:colOff>
      <xdr:row>0</xdr:row>
      <xdr:rowOff>47624</xdr:rowOff>
    </xdr:from>
    <xdr:to>
      <xdr:col>14</xdr:col>
      <xdr:colOff>723901</xdr:colOff>
      <xdr:row>1</xdr:row>
      <xdr:rowOff>123825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DBE65FFF-5BAB-4D57-8F40-CC6146BF470D}"/>
            </a:ext>
          </a:extLst>
        </xdr:cNvPr>
        <xdr:cNvSpPr/>
      </xdr:nvSpPr>
      <xdr:spPr bwMode="auto">
        <a:xfrm>
          <a:off x="6781801" y="47624"/>
          <a:ext cx="3067050" cy="266701"/>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ja-JP" altLang="en-US" sz="1100" b="1"/>
            <a:t>最新部数表　ダウンロードはこちら　</a:t>
          </a:r>
          <a:r>
            <a:rPr kumimoji="1" lang="ja-JP" altLang="en-US" sz="1100" b="1">
              <a:solidFill>
                <a:srgbClr val="FF0000"/>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9526</xdr:colOff>
      <xdr:row>0</xdr:row>
      <xdr:rowOff>47624</xdr:rowOff>
    </xdr:from>
    <xdr:to>
      <xdr:col>14</xdr:col>
      <xdr:colOff>723901</xdr:colOff>
      <xdr:row>1</xdr:row>
      <xdr:rowOff>123825</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EA688343-1ACE-4AC5-8934-D49D5B25634D}"/>
            </a:ext>
          </a:extLst>
        </xdr:cNvPr>
        <xdr:cNvSpPr/>
      </xdr:nvSpPr>
      <xdr:spPr bwMode="auto">
        <a:xfrm>
          <a:off x="6781801" y="47624"/>
          <a:ext cx="3067050" cy="266701"/>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ja-JP" altLang="en-US" sz="1100" b="1"/>
            <a:t>最新部数表　ダウンロードはこちら　</a:t>
          </a:r>
          <a:r>
            <a:rPr kumimoji="1" lang="ja-JP" altLang="en-US" sz="1100" b="1">
              <a:solidFill>
                <a:srgbClr val="FF0000"/>
              </a:solidFill>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9526</xdr:colOff>
      <xdr:row>0</xdr:row>
      <xdr:rowOff>47624</xdr:rowOff>
    </xdr:from>
    <xdr:to>
      <xdr:col>14</xdr:col>
      <xdr:colOff>723901</xdr:colOff>
      <xdr:row>1</xdr:row>
      <xdr:rowOff>123825</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95B6862-1C0D-4B54-B446-D2170B757EC2}"/>
            </a:ext>
          </a:extLst>
        </xdr:cNvPr>
        <xdr:cNvSpPr/>
      </xdr:nvSpPr>
      <xdr:spPr bwMode="auto">
        <a:xfrm>
          <a:off x="6772276" y="47624"/>
          <a:ext cx="3067050" cy="266701"/>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ja-JP" altLang="en-US" sz="1100" b="1"/>
            <a:t>最新部数表　ダウンロードはこちら　</a:t>
          </a:r>
          <a:r>
            <a:rPr kumimoji="1" lang="ja-JP" altLang="en-US" sz="1100" b="1">
              <a:solidFill>
                <a:srgbClr val="FF0000"/>
              </a:solidFill>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9526</xdr:colOff>
      <xdr:row>0</xdr:row>
      <xdr:rowOff>47624</xdr:rowOff>
    </xdr:from>
    <xdr:to>
      <xdr:col>14</xdr:col>
      <xdr:colOff>723901</xdr:colOff>
      <xdr:row>1</xdr:row>
      <xdr:rowOff>123825</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FB28A2DC-12EC-4BCC-99A1-BBA64E993283}"/>
            </a:ext>
          </a:extLst>
        </xdr:cNvPr>
        <xdr:cNvSpPr/>
      </xdr:nvSpPr>
      <xdr:spPr bwMode="auto">
        <a:xfrm>
          <a:off x="6772276" y="47624"/>
          <a:ext cx="3067050" cy="266701"/>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ja-JP" altLang="en-US" sz="1100" b="1"/>
            <a:t>最新部数表　ダウンロードはこちら　</a:t>
          </a:r>
          <a:r>
            <a:rPr kumimoji="1" lang="ja-JP" altLang="en-US" sz="1100" b="1">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okuhosha-orikomi.jp/download"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F23:O42"/>
  <sheetViews>
    <sheetView showGridLines="0" zoomScaleNormal="100" workbookViewId="0">
      <selection activeCell="U17" sqref="U17"/>
    </sheetView>
  </sheetViews>
  <sheetFormatPr defaultRowHeight="13.5"/>
  <sheetData>
    <row r="23" spans="6:15">
      <c r="J23" s="374"/>
      <c r="K23" s="374"/>
      <c r="L23" s="374"/>
      <c r="M23" s="374"/>
      <c r="N23" s="374"/>
      <c r="O23" s="374"/>
    </row>
    <row r="24" spans="6:15">
      <c r="J24" s="374"/>
      <c r="K24" s="374"/>
      <c r="L24" s="374"/>
      <c r="M24" s="374"/>
      <c r="N24" s="374"/>
      <c r="O24" s="374"/>
    </row>
    <row r="25" spans="6:15">
      <c r="J25" s="374"/>
      <c r="K25" s="374"/>
      <c r="L25" s="374"/>
      <c r="M25" s="374"/>
      <c r="N25" s="374"/>
      <c r="O25" s="374"/>
    </row>
    <row r="26" spans="6:15">
      <c r="F26" s="372"/>
      <c r="J26" s="374"/>
      <c r="K26" s="374"/>
      <c r="L26" s="374"/>
      <c r="M26" s="374"/>
      <c r="N26" s="374"/>
      <c r="O26" s="374"/>
    </row>
    <row r="27" spans="6:15">
      <c r="J27" s="374"/>
      <c r="K27" s="374"/>
      <c r="L27" s="374"/>
      <c r="M27" s="374"/>
      <c r="N27" s="374"/>
      <c r="O27" s="374"/>
    </row>
    <row r="28" spans="6:15">
      <c r="J28" s="374"/>
      <c r="K28" s="374"/>
      <c r="L28" s="374"/>
      <c r="M28" s="374"/>
      <c r="N28" s="374"/>
      <c r="O28" s="374"/>
    </row>
    <row r="29" spans="6:15">
      <c r="J29" s="374"/>
      <c r="K29" s="374"/>
      <c r="L29" s="374"/>
      <c r="M29" s="374"/>
      <c r="N29" s="374"/>
      <c r="O29" s="374"/>
    </row>
    <row r="30" spans="6:15">
      <c r="J30" s="374"/>
      <c r="K30" s="374"/>
      <c r="L30" s="374"/>
      <c r="M30" s="374"/>
      <c r="N30" s="374"/>
      <c r="O30" s="374"/>
    </row>
    <row r="31" spans="6:15">
      <c r="J31" s="374"/>
      <c r="K31" s="374"/>
      <c r="L31" s="374"/>
      <c r="M31" s="374"/>
      <c r="N31" s="374"/>
      <c r="O31" s="374"/>
    </row>
    <row r="32" spans="6:15">
      <c r="J32" s="374"/>
      <c r="K32" s="374"/>
      <c r="L32" s="374"/>
      <c r="M32" s="374"/>
      <c r="N32" s="374"/>
      <c r="O32" s="374"/>
    </row>
    <row r="33" spans="10:15">
      <c r="J33" s="374"/>
      <c r="K33" s="374"/>
      <c r="L33" s="374"/>
      <c r="M33" s="374"/>
      <c r="N33" s="374"/>
      <c r="O33" s="374"/>
    </row>
    <row r="34" spans="10:15">
      <c r="J34" s="374"/>
      <c r="K34" s="374"/>
      <c r="L34" s="374"/>
      <c r="M34" s="374"/>
      <c r="N34" s="374"/>
      <c r="O34" s="374"/>
    </row>
    <row r="35" spans="10:15">
      <c r="J35" s="374"/>
      <c r="K35" s="374"/>
      <c r="L35" s="374"/>
      <c r="M35" s="374"/>
      <c r="N35" s="374"/>
      <c r="O35" s="374"/>
    </row>
    <row r="36" spans="10:15">
      <c r="J36" s="374"/>
      <c r="K36" s="374"/>
      <c r="L36" s="374"/>
      <c r="M36" s="374"/>
      <c r="N36" s="374"/>
      <c r="O36" s="374"/>
    </row>
    <row r="38" spans="10:15" ht="14.25">
      <c r="J38" s="472" t="s">
        <v>449</v>
      </c>
      <c r="K38" s="472"/>
      <c r="L38" s="472"/>
      <c r="M38" s="472"/>
      <c r="N38" s="472"/>
      <c r="O38" s="472"/>
    </row>
    <row r="42" spans="10:15">
      <c r="J42" s="374"/>
      <c r="K42" s="374"/>
      <c r="L42" s="374"/>
      <c r="M42" s="374"/>
      <c r="N42" s="374"/>
      <c r="O42" s="374"/>
    </row>
  </sheetData>
  <mergeCells count="1">
    <mergeCell ref="J38:O38"/>
  </mergeCells>
  <phoneticPr fontId="25"/>
  <pageMargins left="0" right="0" top="0.78740157480314965" bottom="0" header="0" footer="0"/>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11"/>
  <sheetViews>
    <sheetView showGridLines="0" zoomScaleNormal="100" workbookViewId="0">
      <pane xSplit="3" ySplit="2" topLeftCell="D3" activePane="bottomRight" state="frozen"/>
      <selection activeCell="N28" sqref="N28"/>
      <selection pane="topRight" activeCell="N28" sqref="N28"/>
      <selection pane="bottomLeft" activeCell="N28" sqref="N28"/>
      <selection pane="bottomRight" activeCell="A2" sqref="A2"/>
    </sheetView>
  </sheetViews>
  <sheetFormatPr defaultRowHeight="17.25"/>
  <cols>
    <col min="1" max="1" width="5.625" style="7" customWidth="1"/>
    <col min="2" max="2" width="22.625" style="7" customWidth="1"/>
    <col min="3" max="3" width="15.625" style="7" customWidth="1"/>
    <col min="4" max="9" width="14.625" style="7" customWidth="1"/>
    <col min="10" max="18" width="9.625" style="7" customWidth="1"/>
    <col min="19" max="21" width="11.625" style="7" customWidth="1"/>
    <col min="22" max="16384" width="9" style="7"/>
  </cols>
  <sheetData>
    <row r="1" spans="1:17" ht="24" customHeight="1" thickBot="1">
      <c r="A1" s="605" t="s">
        <v>590</v>
      </c>
      <c r="B1" s="605"/>
      <c r="C1" s="605"/>
      <c r="D1" s="605"/>
      <c r="E1" s="605"/>
      <c r="F1" s="605"/>
      <c r="G1" s="605"/>
      <c r="H1" s="605"/>
      <c r="I1" s="605"/>
    </row>
    <row r="2" spans="1:17" s="6" customFormat="1" ht="15" customHeight="1" thickBot="1">
      <c r="A2" s="131"/>
      <c r="B2" s="60" t="s">
        <v>126</v>
      </c>
      <c r="C2" s="61" t="s">
        <v>127</v>
      </c>
      <c r="D2" s="61" t="s">
        <v>167</v>
      </c>
      <c r="E2" s="61" t="s">
        <v>168</v>
      </c>
      <c r="F2" s="61" t="s">
        <v>166</v>
      </c>
      <c r="G2" s="61" t="s">
        <v>165</v>
      </c>
      <c r="H2" s="61" t="s">
        <v>128</v>
      </c>
      <c r="I2" s="62" t="s">
        <v>298</v>
      </c>
    </row>
    <row r="3" spans="1:17" s="6" customFormat="1" ht="15" customHeight="1">
      <c r="A3" s="608" t="s">
        <v>205</v>
      </c>
      <c r="B3" s="108" t="s">
        <v>381</v>
      </c>
      <c r="C3" s="133">
        <f t="shared" ref="C3:C15" si="0">SUM(D3:I3)</f>
        <v>123640</v>
      </c>
      <c r="D3" s="132"/>
      <c r="E3" s="133"/>
      <c r="F3" s="133">
        <f>SUM(新潟市!D39)</f>
        <v>14480</v>
      </c>
      <c r="G3" s="133"/>
      <c r="H3" s="133"/>
      <c r="I3" s="134">
        <f>SUM(新潟市!N28)</f>
        <v>109160</v>
      </c>
    </row>
    <row r="4" spans="1:17" s="6" customFormat="1" ht="15" customHeight="1">
      <c r="A4" s="606"/>
      <c r="B4" s="167" t="s">
        <v>272</v>
      </c>
      <c r="C4" s="9">
        <f t="shared" si="0"/>
        <v>21560</v>
      </c>
      <c r="D4" s="9">
        <f>SUM(下越２!D5)</f>
        <v>590</v>
      </c>
      <c r="E4" s="9"/>
      <c r="F4" s="9">
        <f>SUM(下越２!D6)</f>
        <v>610</v>
      </c>
      <c r="G4" s="9"/>
      <c r="H4" s="9"/>
      <c r="I4" s="15">
        <f>SUM(下越２!D7+下越２!D9+下越２!D10+下越２!D11+下越２!D12+下越２!D13+下越２!D15+下越２!D16)</f>
        <v>20360</v>
      </c>
    </row>
    <row r="5" spans="1:17" s="6" customFormat="1" ht="15" customHeight="1">
      <c r="A5" s="606"/>
      <c r="B5" s="144" t="s">
        <v>257</v>
      </c>
      <c r="C5" s="9">
        <f t="shared" si="0"/>
        <v>7270</v>
      </c>
      <c r="D5" s="9"/>
      <c r="E5" s="9"/>
      <c r="F5" s="9"/>
      <c r="G5" s="9"/>
      <c r="H5" s="9"/>
      <c r="I5" s="15">
        <f>下越１!D5+下越１!D6+下越１!D8</f>
        <v>7270</v>
      </c>
    </row>
    <row r="6" spans="1:17" s="6" customFormat="1" ht="15" customHeight="1">
      <c r="A6" s="606"/>
      <c r="B6" s="109" t="s">
        <v>258</v>
      </c>
      <c r="C6" s="9">
        <f t="shared" si="0"/>
        <v>14150</v>
      </c>
      <c r="D6" s="9"/>
      <c r="E6" s="9"/>
      <c r="F6" s="9"/>
      <c r="G6" s="9"/>
      <c r="H6" s="9"/>
      <c r="I6" s="15">
        <f>下越１!D13+下越１!D14</f>
        <v>14150</v>
      </c>
    </row>
    <row r="7" spans="1:17" s="6" customFormat="1" ht="15" customHeight="1">
      <c r="A7" s="606"/>
      <c r="B7" s="109" t="s">
        <v>382</v>
      </c>
      <c r="C7" s="9">
        <f t="shared" si="0"/>
        <v>7100</v>
      </c>
      <c r="D7" s="9"/>
      <c r="E7" s="9"/>
      <c r="F7" s="9"/>
      <c r="G7" s="9"/>
      <c r="H7" s="9"/>
      <c r="I7" s="15">
        <f>下越１!D19+下越１!D20+下越１!D21</f>
        <v>7100</v>
      </c>
    </row>
    <row r="8" spans="1:17" s="6" customFormat="1" ht="15" customHeight="1">
      <c r="A8" s="606"/>
      <c r="B8" s="109" t="s">
        <v>267</v>
      </c>
      <c r="C8" s="9">
        <f t="shared" si="0"/>
        <v>6060</v>
      </c>
      <c r="D8" s="9"/>
      <c r="E8" s="9"/>
      <c r="F8" s="9">
        <f>下越１!D26</f>
        <v>640</v>
      </c>
      <c r="G8" s="9"/>
      <c r="H8" s="9"/>
      <c r="I8" s="15">
        <f>下越１!D25+下越１!D27+下越１!D28</f>
        <v>5420</v>
      </c>
    </row>
    <row r="9" spans="1:17" s="6" customFormat="1" ht="15" customHeight="1">
      <c r="A9" s="606"/>
      <c r="B9" s="109" t="s">
        <v>256</v>
      </c>
      <c r="C9" s="9">
        <f t="shared" si="0"/>
        <v>7860</v>
      </c>
      <c r="D9" s="9"/>
      <c r="E9" s="9"/>
      <c r="F9" s="9">
        <f>下越１!D34</f>
        <v>700</v>
      </c>
      <c r="G9" s="9"/>
      <c r="H9" s="9"/>
      <c r="I9" s="15">
        <f>下越１!D32+下越１!D33+下越１!D35</f>
        <v>7160</v>
      </c>
    </row>
    <row r="10" spans="1:17" s="6" customFormat="1" ht="15" customHeight="1">
      <c r="A10" s="606"/>
      <c r="B10" s="109" t="s">
        <v>10</v>
      </c>
      <c r="C10" s="9">
        <f t="shared" si="0"/>
        <v>21350</v>
      </c>
      <c r="D10" s="9"/>
      <c r="E10" s="9"/>
      <c r="F10" s="9">
        <f>下越１!I9</f>
        <v>2700</v>
      </c>
      <c r="G10" s="9"/>
      <c r="H10" s="9"/>
      <c r="I10" s="15">
        <f>下越１!I5+下越１!I6+下越１!I10</f>
        <v>18650</v>
      </c>
    </row>
    <row r="11" spans="1:17" s="6" customFormat="1" ht="15" customHeight="1">
      <c r="A11" s="606"/>
      <c r="B11" s="167" t="s">
        <v>383</v>
      </c>
      <c r="C11" s="9">
        <f t="shared" si="0"/>
        <v>14060</v>
      </c>
      <c r="D11" s="9"/>
      <c r="E11" s="9"/>
      <c r="F11" s="9">
        <f>下越１!I15+下越１!I20</f>
        <v>1850</v>
      </c>
      <c r="G11" s="9"/>
      <c r="H11" s="9"/>
      <c r="I11" s="15">
        <f>下越１!I16+下越１!I17+下越１!I18+下越１!I19+下越１!I21</f>
        <v>12210</v>
      </c>
    </row>
    <row r="12" spans="1:17" s="6" customFormat="1" ht="15" customHeight="1">
      <c r="A12" s="606"/>
      <c r="B12" s="109" t="s">
        <v>11</v>
      </c>
      <c r="C12" s="9">
        <f>SUM(D12:I12)</f>
        <v>8300</v>
      </c>
      <c r="D12" s="9"/>
      <c r="E12" s="9"/>
      <c r="F12" s="9"/>
      <c r="G12" s="9"/>
      <c r="H12" s="9"/>
      <c r="I12" s="15">
        <f>下越１!I25+下越１!I26+下越１!I27</f>
        <v>8300</v>
      </c>
    </row>
    <row r="13" spans="1:17" s="6" customFormat="1" ht="15" customHeight="1">
      <c r="A13" s="606"/>
      <c r="B13" s="109" t="s">
        <v>12</v>
      </c>
      <c r="C13" s="9">
        <f>SUM(D13:I13)</f>
        <v>3820</v>
      </c>
      <c r="D13" s="9"/>
      <c r="E13" s="9"/>
      <c r="F13" s="9"/>
      <c r="G13" s="9"/>
      <c r="H13" s="9"/>
      <c r="I13" s="15">
        <f>下越１!I31+下越１!I32+下越１!I34+下越１!I35+下越１!I36</f>
        <v>3820</v>
      </c>
    </row>
    <row r="14" spans="1:17" s="6" customFormat="1" ht="15" customHeight="1">
      <c r="A14" s="606"/>
      <c r="B14" s="109" t="s">
        <v>240</v>
      </c>
      <c r="C14" s="9">
        <f>SUM(D14:I14)</f>
        <v>2480</v>
      </c>
      <c r="D14" s="9"/>
      <c r="E14" s="9"/>
      <c r="F14" s="9"/>
      <c r="G14" s="9"/>
      <c r="H14" s="9"/>
      <c r="I14" s="15">
        <f>下越１!N23+下越１!N24+下越１!N25+下越１!N26+下越１!N27+下越１!N28+下越１!N29</f>
        <v>2480</v>
      </c>
    </row>
    <row r="15" spans="1:17" s="6" customFormat="1" ht="15" customHeight="1" thickBot="1">
      <c r="A15" s="606"/>
      <c r="B15" s="167" t="s">
        <v>384</v>
      </c>
      <c r="C15" s="13">
        <f t="shared" si="0"/>
        <v>10890</v>
      </c>
      <c r="D15" s="13">
        <f>下越２!D20+下越２!D29+下越２!D31+下越２!D34+下越２!D36+下越２!I4+下越２!I8+下越２!I10+下越２!I13</f>
        <v>1100</v>
      </c>
      <c r="E15" s="13"/>
      <c r="F15" s="13">
        <f>下越２!D21+下越２!D38+下越２!D39+下越２!I5+下越２!I11</f>
        <v>1070</v>
      </c>
      <c r="G15" s="13"/>
      <c r="H15" s="13">
        <f>下越２!I12</f>
        <v>400</v>
      </c>
      <c r="I15" s="16">
        <f>下越２!D22+下越２!D24+下越２!D30+下越２!D32+下越２!D33+下越２!D35+下越２!D37+下越２!I6+下越２!I9+下越２!I7+下越２!I14+下越２!I15</f>
        <v>8320</v>
      </c>
    </row>
    <row r="16" spans="1:17" s="6" customFormat="1" ht="15" customHeight="1" thickTop="1" thickBot="1">
      <c r="A16" s="607"/>
      <c r="B16" s="57" t="s">
        <v>129</v>
      </c>
      <c r="C16" s="58">
        <f>SUM(C3:C15)</f>
        <v>248540</v>
      </c>
      <c r="D16" s="58">
        <f t="shared" ref="D16:I16" si="1">SUM(D3:D15)</f>
        <v>1690</v>
      </c>
      <c r="E16" s="58">
        <f t="shared" si="1"/>
        <v>0</v>
      </c>
      <c r="F16" s="58">
        <f t="shared" si="1"/>
        <v>22050</v>
      </c>
      <c r="G16" s="58">
        <f t="shared" si="1"/>
        <v>0</v>
      </c>
      <c r="H16" s="58">
        <f t="shared" si="1"/>
        <v>400</v>
      </c>
      <c r="I16" s="59">
        <f t="shared" si="1"/>
        <v>224400</v>
      </c>
      <c r="J16" s="10"/>
      <c r="K16" s="11"/>
      <c r="L16" s="11"/>
      <c r="M16" s="11"/>
      <c r="N16" s="11"/>
      <c r="O16" s="11"/>
      <c r="P16" s="11"/>
      <c r="Q16" s="11"/>
    </row>
    <row r="17" spans="1:9" s="6" customFormat="1" ht="15" customHeight="1">
      <c r="A17" s="608" t="s">
        <v>206</v>
      </c>
      <c r="B17" s="145" t="s">
        <v>374</v>
      </c>
      <c r="C17" s="9">
        <f t="shared" ref="C17:C22" si="2">SUM(D17:I17)</f>
        <v>15900</v>
      </c>
      <c r="D17" s="9"/>
      <c r="E17" s="9"/>
      <c r="F17" s="9">
        <f>下越２!I25</f>
        <v>4900</v>
      </c>
      <c r="G17" s="9"/>
      <c r="H17" s="9"/>
      <c r="I17" s="15">
        <f>下越２!I26+下越２!I27+下越２!I28</f>
        <v>11000</v>
      </c>
    </row>
    <row r="18" spans="1:9" s="6" customFormat="1" ht="15" customHeight="1">
      <c r="A18" s="606"/>
      <c r="B18" s="110" t="s">
        <v>385</v>
      </c>
      <c r="C18" s="9">
        <f t="shared" si="2"/>
        <v>9540</v>
      </c>
      <c r="D18" s="9"/>
      <c r="E18" s="9"/>
      <c r="F18" s="9">
        <f>下越２!I34</f>
        <v>3200</v>
      </c>
      <c r="G18" s="9"/>
      <c r="H18" s="9"/>
      <c r="I18" s="15">
        <f>下越２!I35+下越２!I36</f>
        <v>6340</v>
      </c>
    </row>
    <row r="19" spans="1:9" s="6" customFormat="1" ht="15" customHeight="1">
      <c r="A19" s="606"/>
      <c r="B19" s="109" t="s">
        <v>9</v>
      </c>
      <c r="C19" s="9">
        <f t="shared" si="2"/>
        <v>7930</v>
      </c>
      <c r="D19" s="9"/>
      <c r="E19" s="9"/>
      <c r="F19" s="9">
        <f>下越２!N25</f>
        <v>1480</v>
      </c>
      <c r="G19" s="9"/>
      <c r="H19" s="9"/>
      <c r="I19" s="15">
        <f>下越２!N26</f>
        <v>6450</v>
      </c>
    </row>
    <row r="20" spans="1:9" s="6" customFormat="1" ht="15" customHeight="1">
      <c r="A20" s="606"/>
      <c r="B20" s="317" t="s">
        <v>260</v>
      </c>
      <c r="C20" s="318">
        <f t="shared" si="2"/>
        <v>3470</v>
      </c>
      <c r="D20" s="318"/>
      <c r="E20" s="318"/>
      <c r="F20" s="318"/>
      <c r="G20" s="318"/>
      <c r="H20" s="318"/>
      <c r="I20" s="319">
        <f>下越２!N34+下越２!N35+下越２!N36+下越２!N37+下越２!N38</f>
        <v>3470</v>
      </c>
    </row>
    <row r="21" spans="1:9" s="6" customFormat="1" ht="15" customHeight="1">
      <c r="A21" s="606"/>
      <c r="B21" s="325" t="s">
        <v>386</v>
      </c>
      <c r="C21" s="326">
        <f t="shared" si="2"/>
        <v>41620</v>
      </c>
      <c r="D21" s="326"/>
      <c r="E21" s="326"/>
      <c r="F21" s="326">
        <f>中越１!D6+中越１!D7+中越１!D14+中越１!D20+中越１!D32</f>
        <v>7600</v>
      </c>
      <c r="G21" s="326"/>
      <c r="H21" s="326"/>
      <c r="I21" s="327">
        <f>中越１!D5+中越１!D8+中越１!D9+中越１!D10+中越１!D11+中越１!D12+中越１!D15+中越１!D16+中越１!D17+中越１!D18+中越１!D19+中越１!D21+中越１!D22+中越１!D23+中越１!D31+中越１!D33+中越１!D34+中越１!D35</f>
        <v>34020</v>
      </c>
    </row>
    <row r="22" spans="1:9" s="6" customFormat="1" ht="15" customHeight="1">
      <c r="A22" s="606"/>
      <c r="B22" s="320" t="s">
        <v>262</v>
      </c>
      <c r="C22" s="12">
        <f t="shared" si="2"/>
        <v>10210</v>
      </c>
      <c r="D22" s="9"/>
      <c r="E22" s="9"/>
      <c r="F22" s="9">
        <f>中越１!I9</f>
        <v>550</v>
      </c>
      <c r="G22" s="9"/>
      <c r="H22" s="9"/>
      <c r="I22" s="15">
        <f>中越１!I5+中越１!I6+中越１!I7+中越１!I8+中越１!I10+中越１!I11+中越１!I12+中越１!I14+中越１!I15+中越１!I16</f>
        <v>9660</v>
      </c>
    </row>
    <row r="23" spans="1:9" s="6" customFormat="1" ht="15" customHeight="1">
      <c r="A23" s="606"/>
      <c r="B23" s="145" t="s">
        <v>263</v>
      </c>
      <c r="C23" s="12">
        <f t="shared" ref="C23:C30" si="3">SUM(D23:I23)</f>
        <v>4100</v>
      </c>
      <c r="D23" s="9"/>
      <c r="E23" s="9"/>
      <c r="F23" s="9">
        <f>中越１!I27</f>
        <v>1500</v>
      </c>
      <c r="G23" s="9"/>
      <c r="H23" s="9"/>
      <c r="I23" s="15">
        <f>中越１!I26</f>
        <v>2600</v>
      </c>
    </row>
    <row r="24" spans="1:9" s="6" customFormat="1" ht="15" customHeight="1">
      <c r="A24" s="606"/>
      <c r="B24" s="145" t="s">
        <v>13</v>
      </c>
      <c r="C24" s="12">
        <f t="shared" si="3"/>
        <v>10450</v>
      </c>
      <c r="D24" s="9"/>
      <c r="E24" s="9"/>
      <c r="F24" s="9">
        <f>中越１!N23+中越１!N29</f>
        <v>2000</v>
      </c>
      <c r="G24" s="9"/>
      <c r="H24" s="9"/>
      <c r="I24" s="15">
        <f>中越１!N25+中越１!N26+中越１!N27</f>
        <v>8450</v>
      </c>
    </row>
    <row r="25" spans="1:9" s="6" customFormat="1" ht="15" customHeight="1">
      <c r="A25" s="606"/>
      <c r="B25" s="145" t="s">
        <v>8</v>
      </c>
      <c r="C25" s="12">
        <f t="shared" si="3"/>
        <v>7820</v>
      </c>
      <c r="D25" s="9"/>
      <c r="E25" s="9"/>
      <c r="F25" s="9">
        <f>中越１!I34</f>
        <v>1250</v>
      </c>
      <c r="G25" s="9"/>
      <c r="H25" s="9"/>
      <c r="I25" s="15">
        <f>中越１!I32+中越１!I33+中越１!I35+中越１!I36</f>
        <v>6570</v>
      </c>
    </row>
    <row r="26" spans="1:9" s="6" customFormat="1" ht="15" customHeight="1">
      <c r="A26" s="606"/>
      <c r="B26" s="145" t="s">
        <v>264</v>
      </c>
      <c r="C26" s="12">
        <f t="shared" si="3"/>
        <v>7580</v>
      </c>
      <c r="D26" s="9"/>
      <c r="E26" s="9"/>
      <c r="F26" s="9">
        <f>中越２!I5</f>
        <v>1400</v>
      </c>
      <c r="G26" s="9"/>
      <c r="H26" s="9"/>
      <c r="I26" s="15">
        <f>中越２!I6+中越２!I7+中越２!I8+中越２!I9+中越２!I10+中越２!I11+中越２!I12</f>
        <v>6180</v>
      </c>
    </row>
    <row r="27" spans="1:9" s="6" customFormat="1" ht="15" customHeight="1">
      <c r="A27" s="606"/>
      <c r="B27" s="321" t="s">
        <v>292</v>
      </c>
      <c r="C27" s="12">
        <f t="shared" si="3"/>
        <v>9370</v>
      </c>
      <c r="D27" s="9"/>
      <c r="E27" s="9"/>
      <c r="F27" s="9">
        <f>中越２!D5</f>
        <v>1120</v>
      </c>
      <c r="G27" s="9"/>
      <c r="H27" s="9"/>
      <c r="I27" s="15">
        <f>中越２!D6+中越２!D7+中越２!D8+中越２!D9</f>
        <v>8250</v>
      </c>
    </row>
    <row r="28" spans="1:9" s="6" customFormat="1" ht="15" customHeight="1">
      <c r="A28" s="606"/>
      <c r="B28" s="322" t="s">
        <v>380</v>
      </c>
      <c r="C28" s="12">
        <f>SUM(D28:I28)</f>
        <v>13060</v>
      </c>
      <c r="D28" s="9"/>
      <c r="E28" s="9"/>
      <c r="F28" s="9">
        <f>中越２!D21+中越２!D23+中越２!D31</f>
        <v>3520</v>
      </c>
      <c r="G28" s="9"/>
      <c r="H28" s="9"/>
      <c r="I28" s="15">
        <f>中越２!D18+中越２!D20+中越２!D22+中越２!D24+中越２!D25+中越２!D26+中越２!D27+中越２!D29+中越２!D30</f>
        <v>9540</v>
      </c>
    </row>
    <row r="29" spans="1:9" s="6" customFormat="1" ht="15" customHeight="1">
      <c r="A29" s="606"/>
      <c r="B29" s="322" t="s">
        <v>265</v>
      </c>
      <c r="C29" s="12">
        <f>SUM(D29:I29)</f>
        <v>4290</v>
      </c>
      <c r="D29" s="9"/>
      <c r="E29" s="9"/>
      <c r="F29" s="9"/>
      <c r="G29" s="9"/>
      <c r="H29" s="9"/>
      <c r="I29" s="15">
        <f>中越２!I18+中越２!I19+中越２!I20+中越２!I21+中越２!I22</f>
        <v>4290</v>
      </c>
    </row>
    <row r="30" spans="1:9" s="6" customFormat="1" ht="15" customHeight="1">
      <c r="A30" s="606"/>
      <c r="B30" s="145" t="s">
        <v>360</v>
      </c>
      <c r="C30" s="12">
        <f t="shared" si="3"/>
        <v>14660</v>
      </c>
      <c r="D30" s="9"/>
      <c r="E30" s="9"/>
      <c r="F30" s="9">
        <f>中越２!N24+中越２!N25</f>
        <v>4230</v>
      </c>
      <c r="G30" s="9"/>
      <c r="H30" s="9"/>
      <c r="I30" s="15">
        <f>中越２!N23+中越２!N26+中越２!N27+中越２!N28+中越２!N29+中越２!N30+中越２!N31+中越２!N32+中越２!N35+中越２!N36</f>
        <v>10430</v>
      </c>
    </row>
    <row r="31" spans="1:9" s="6" customFormat="1" ht="15" customHeight="1" thickBot="1">
      <c r="A31" s="606"/>
      <c r="B31" s="323" t="s">
        <v>266</v>
      </c>
      <c r="C31" s="324">
        <f>SUM(D31:I31)</f>
        <v>3850</v>
      </c>
      <c r="D31" s="13"/>
      <c r="E31" s="13"/>
      <c r="F31" s="13"/>
      <c r="G31" s="13"/>
      <c r="H31" s="13"/>
      <c r="I31" s="16">
        <f>中越２!I30+中越２!I31+中越２!I32+中越２!I33+中越１!I21+中越１!I22</f>
        <v>3850</v>
      </c>
    </row>
    <row r="32" spans="1:9" s="6" customFormat="1" ht="15" customHeight="1" thickTop="1" thickBot="1">
      <c r="A32" s="607"/>
      <c r="B32" s="177" t="s">
        <v>129</v>
      </c>
      <c r="C32" s="58">
        <f>SUM(C17:C31)</f>
        <v>163850</v>
      </c>
      <c r="D32" s="58">
        <f>SUM(D17:D31)</f>
        <v>0</v>
      </c>
      <c r="E32" s="58">
        <f t="shared" ref="E32:I32" si="4">SUM(E17:E31)</f>
        <v>0</v>
      </c>
      <c r="F32" s="58">
        <f t="shared" si="4"/>
        <v>32750</v>
      </c>
      <c r="G32" s="58">
        <f t="shared" si="4"/>
        <v>0</v>
      </c>
      <c r="H32" s="58">
        <f t="shared" si="4"/>
        <v>0</v>
      </c>
      <c r="I32" s="59">
        <f t="shared" si="4"/>
        <v>131100</v>
      </c>
    </row>
    <row r="33" spans="1:9" s="6" customFormat="1" ht="15" customHeight="1">
      <c r="A33" s="606" t="s">
        <v>207</v>
      </c>
      <c r="B33" s="110" t="s">
        <v>387</v>
      </c>
      <c r="C33" s="12">
        <f>SUM(D33:I33)</f>
        <v>30240</v>
      </c>
      <c r="D33" s="12">
        <f>上越!D6+上越!D19</f>
        <v>3300</v>
      </c>
      <c r="E33" s="12"/>
      <c r="F33" s="12">
        <f>上越!D7+上越!D11+上越!D14+上越!D20</f>
        <v>9460</v>
      </c>
      <c r="G33" s="12"/>
      <c r="H33" s="12"/>
      <c r="I33" s="14">
        <f>上越!D8+上越!D9+上越!D10+上越!D12+上越!D13+上越!D15+上越!D21+上越!D22+上越!D23</f>
        <v>17480</v>
      </c>
    </row>
    <row r="34" spans="1:9" s="6" customFormat="1" ht="15" customHeight="1">
      <c r="A34" s="606"/>
      <c r="B34" s="110" t="s">
        <v>270</v>
      </c>
      <c r="C34" s="12">
        <f t="shared" ref="C34:C39" si="5">SUM(D34:I34)</f>
        <v>8150</v>
      </c>
      <c r="D34" s="12"/>
      <c r="E34" s="12"/>
      <c r="F34" s="12"/>
      <c r="G34" s="12"/>
      <c r="H34" s="12"/>
      <c r="I34" s="14">
        <f>上越!I5+上越!I6+上越!I7+上越!I8+上越!I9+上越!I10+上越!I11+上越!I12+上越!I13</f>
        <v>8150</v>
      </c>
    </row>
    <row r="35" spans="1:9" s="6" customFormat="1" ht="15" customHeight="1">
      <c r="A35" s="606"/>
      <c r="B35" s="176" t="s">
        <v>282</v>
      </c>
      <c r="C35" s="12">
        <f>SUM(D35:I35)</f>
        <v>2740</v>
      </c>
      <c r="D35" s="109"/>
      <c r="E35" s="9"/>
      <c r="F35" s="9"/>
      <c r="G35" s="9"/>
      <c r="H35" s="9"/>
      <c r="I35" s="15">
        <f>上越!I19+上越!I20+上越!I21+上越!I22+上越!I23+上越!I24</f>
        <v>2740</v>
      </c>
    </row>
    <row r="36" spans="1:9" s="6" customFormat="1" ht="15" customHeight="1">
      <c r="A36" s="606"/>
      <c r="B36" s="109" t="s">
        <v>220</v>
      </c>
      <c r="C36" s="12">
        <f t="shared" si="5"/>
        <v>6660</v>
      </c>
      <c r="D36" s="9"/>
      <c r="E36" s="9"/>
      <c r="F36" s="9"/>
      <c r="G36" s="9"/>
      <c r="H36" s="9"/>
      <c r="I36" s="15">
        <f>上越!D29+上越!D31+上越!D32</f>
        <v>6660</v>
      </c>
    </row>
    <row r="37" spans="1:9" s="6" customFormat="1" ht="15" customHeight="1">
      <c r="A37" s="606"/>
      <c r="B37" s="109" t="s">
        <v>221</v>
      </c>
      <c r="C37" s="12">
        <f t="shared" si="5"/>
        <v>1830</v>
      </c>
      <c r="D37" s="9"/>
      <c r="E37" s="9"/>
      <c r="F37" s="9"/>
      <c r="G37" s="9"/>
      <c r="H37" s="9"/>
      <c r="I37" s="15">
        <f>上越!D36+上越!D37+上越!D38</f>
        <v>1830</v>
      </c>
    </row>
    <row r="38" spans="1:9" s="6" customFormat="1" ht="15" customHeight="1">
      <c r="A38" s="606"/>
      <c r="B38" s="109" t="s">
        <v>365</v>
      </c>
      <c r="C38" s="12">
        <f t="shared" si="5"/>
        <v>7600</v>
      </c>
      <c r="D38" s="9"/>
      <c r="E38" s="9"/>
      <c r="F38" s="9">
        <f>上越!N29</f>
        <v>3150</v>
      </c>
      <c r="G38" s="9"/>
      <c r="H38" s="9"/>
      <c r="I38" s="15">
        <f>上越!N31+上越!N32+上越!N35</f>
        <v>4450</v>
      </c>
    </row>
    <row r="39" spans="1:9" s="6" customFormat="1" ht="15" customHeight="1" thickBot="1">
      <c r="A39" s="606"/>
      <c r="B39" s="125" t="s">
        <v>390</v>
      </c>
      <c r="C39" s="12">
        <f t="shared" si="5"/>
        <v>3440</v>
      </c>
      <c r="D39" s="13"/>
      <c r="E39" s="13"/>
      <c r="F39" s="13"/>
      <c r="G39" s="13"/>
      <c r="H39" s="13"/>
      <c r="I39" s="16">
        <f>上越!N23+上越!N24+上越!N25</f>
        <v>3440</v>
      </c>
    </row>
    <row r="40" spans="1:9" s="6" customFormat="1" ht="15" customHeight="1" thickTop="1" thickBot="1">
      <c r="A40" s="607"/>
      <c r="B40" s="57" t="s">
        <v>129</v>
      </c>
      <c r="C40" s="58">
        <f>SUM(C33:C39)</f>
        <v>60660</v>
      </c>
      <c r="D40" s="58">
        <f>SUM(D33:D39)</f>
        <v>3300</v>
      </c>
      <c r="E40" s="58">
        <f t="shared" ref="E40:I40" si="6">SUM(E33:E39)</f>
        <v>0</v>
      </c>
      <c r="F40" s="58">
        <f t="shared" si="6"/>
        <v>12610</v>
      </c>
      <c r="G40" s="58">
        <f t="shared" si="6"/>
        <v>0</v>
      </c>
      <c r="H40" s="58">
        <f t="shared" si="6"/>
        <v>0</v>
      </c>
      <c r="I40" s="59">
        <f t="shared" si="6"/>
        <v>44750</v>
      </c>
    </row>
    <row r="41" spans="1:9" s="6" customFormat="1" ht="6" customHeight="1" thickBot="1">
      <c r="A41" s="17"/>
      <c r="B41" s="111"/>
      <c r="C41" s="11"/>
      <c r="D41" s="11"/>
      <c r="E41" s="11"/>
      <c r="F41" s="11"/>
      <c r="G41" s="11"/>
      <c r="H41" s="11"/>
      <c r="I41" s="11"/>
    </row>
    <row r="42" spans="1:9" s="6" customFormat="1" ht="30" customHeight="1" thickBot="1">
      <c r="A42" s="55"/>
      <c r="B42" s="410" t="s">
        <v>130</v>
      </c>
      <c r="C42" s="411">
        <f>SUM(C40,C32,C16)</f>
        <v>473050</v>
      </c>
      <c r="D42" s="411">
        <f t="shared" ref="D42:H42" si="7">SUM(D40+D32+D16)</f>
        <v>4990</v>
      </c>
      <c r="E42" s="411">
        <f t="shared" si="7"/>
        <v>0</v>
      </c>
      <c r="F42" s="411">
        <f t="shared" si="7"/>
        <v>67410</v>
      </c>
      <c r="G42" s="411">
        <f t="shared" si="7"/>
        <v>0</v>
      </c>
      <c r="H42" s="411">
        <f t="shared" si="7"/>
        <v>400</v>
      </c>
      <c r="I42" s="412">
        <f>SUM(I40+I32+I16)</f>
        <v>400250</v>
      </c>
    </row>
    <row r="43" spans="1:9" s="56" customFormat="1" ht="15" customHeight="1">
      <c r="A43" s="6"/>
      <c r="B43" s="604" t="s">
        <v>297</v>
      </c>
      <c r="C43" s="604"/>
      <c r="D43" s="604"/>
      <c r="E43" s="604"/>
      <c r="F43" s="604"/>
      <c r="G43" s="604"/>
      <c r="H43" s="604"/>
      <c r="I43" s="604"/>
    </row>
    <row r="44" spans="1:9" s="6" customFormat="1" ht="15" customHeight="1"/>
    <row r="45" spans="1:9" s="6" customFormat="1" ht="15" customHeight="1"/>
    <row r="46" spans="1:9" s="6" customFormat="1" ht="15" customHeight="1"/>
    <row r="47" spans="1:9" s="6" customFormat="1" ht="15" customHeight="1"/>
    <row r="48" spans="1:9" s="6" customFormat="1" ht="15" customHeight="1"/>
    <row r="49" s="6" customFormat="1" ht="15" customHeight="1"/>
    <row r="50" s="6" customFormat="1" ht="15" customHeight="1"/>
    <row r="51" s="6" customFormat="1" ht="18" customHeight="1"/>
    <row r="52" s="6" customFormat="1" ht="18" customHeight="1"/>
    <row r="53" s="6" customFormat="1" ht="18" customHeight="1"/>
    <row r="54" s="6" customFormat="1" ht="18" customHeight="1"/>
    <row r="55" s="6" customFormat="1" ht="18" customHeight="1"/>
    <row r="56" s="6" customFormat="1" ht="18" customHeight="1"/>
    <row r="57" s="6" customFormat="1" ht="18" customHeight="1"/>
    <row r="58" s="6" customFormat="1" ht="18" customHeight="1"/>
    <row r="59" s="6" customFormat="1" ht="18" customHeight="1"/>
    <row r="60" s="6" customFormat="1" ht="18" customHeight="1"/>
    <row r="61" s="6" customFormat="1" ht="13.5"/>
    <row r="62" s="6" customFormat="1" ht="13.5"/>
    <row r="63" s="6" customFormat="1" ht="13.5"/>
    <row r="64" s="6" customFormat="1" ht="13.5"/>
    <row r="65" spans="1:9" s="6" customFormat="1" ht="13.5"/>
    <row r="66" spans="1:9" s="6" customFormat="1" ht="13.5"/>
    <row r="67" spans="1:9" s="6" customFormat="1" ht="13.5"/>
    <row r="68" spans="1:9" s="6" customFormat="1" ht="13.5"/>
    <row r="69" spans="1:9" s="6" customFormat="1" ht="13.5"/>
    <row r="70" spans="1:9" s="6" customFormat="1" ht="15" customHeight="1"/>
    <row r="71" spans="1:9" s="6" customFormat="1" ht="15" customHeight="1">
      <c r="B71" s="135"/>
      <c r="C71" s="135"/>
      <c r="D71" s="135"/>
      <c r="E71" s="135"/>
      <c r="F71" s="135"/>
      <c r="G71" s="135"/>
      <c r="H71" s="135"/>
      <c r="I71" s="135"/>
    </row>
    <row r="72" spans="1:9" s="6" customFormat="1" ht="15" customHeight="1">
      <c r="A72" s="135"/>
      <c r="B72" s="135"/>
      <c r="C72" s="135"/>
      <c r="D72" s="135"/>
      <c r="E72" s="135"/>
      <c r="F72" s="135"/>
      <c r="G72" s="135"/>
      <c r="H72" s="135"/>
      <c r="I72" s="135"/>
    </row>
    <row r="73" spans="1:9" s="135" customFormat="1" ht="15" customHeight="1"/>
    <row r="74" spans="1:9" s="135" customFormat="1" ht="15" customHeight="1"/>
    <row r="75" spans="1:9" s="135" customFormat="1" ht="15" customHeight="1"/>
    <row r="76" spans="1:9" s="135" customFormat="1" ht="15" customHeight="1"/>
    <row r="77" spans="1:9" s="135" customFormat="1" ht="15" customHeight="1"/>
    <row r="78" spans="1:9" s="135" customFormat="1" ht="15" customHeight="1">
      <c r="B78" s="7"/>
      <c r="C78" s="7"/>
      <c r="D78" s="7"/>
      <c r="E78" s="7"/>
      <c r="F78" s="7"/>
      <c r="G78" s="7"/>
      <c r="H78" s="7"/>
      <c r="I78" s="7"/>
    </row>
    <row r="79" spans="1:9" s="135" customFormat="1" ht="15" customHeight="1">
      <c r="A79" s="7"/>
      <c r="B79" s="7"/>
      <c r="C79" s="7"/>
      <c r="D79" s="7"/>
      <c r="E79" s="7"/>
      <c r="F79" s="7"/>
      <c r="G79" s="7"/>
      <c r="H79" s="7"/>
      <c r="I79" s="7"/>
    </row>
    <row r="80" spans="1:9"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sheetData>
  <mergeCells count="5">
    <mergeCell ref="B43:I43"/>
    <mergeCell ref="A1:I1"/>
    <mergeCell ref="A33:A40"/>
    <mergeCell ref="A3:A16"/>
    <mergeCell ref="A17:A32"/>
  </mergeCells>
  <phoneticPr fontId="10"/>
  <printOptions gridLinesSet="0"/>
  <pageMargins left="0.98425196850393704" right="0.19685039370078741" top="0.19685039370078741" bottom="0.19685039370078741" header="0" footer="0.31496062992125984"/>
  <pageSetup paperSize="9" scale="90" orientation="landscape" horizontalDpi="400" verticalDpi="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726EB-7F76-42CE-B1CE-FD1E0E3D60B0}">
  <sheetPr>
    <pageSetUpPr fitToPage="1"/>
  </sheetPr>
  <dimension ref="A1:F82"/>
  <sheetViews>
    <sheetView workbookViewId="0">
      <selection activeCell="A75" sqref="A75:F75"/>
    </sheetView>
  </sheetViews>
  <sheetFormatPr defaultRowHeight="13.5"/>
  <cols>
    <col min="1" max="16384" width="9" style="252"/>
  </cols>
  <sheetData>
    <row r="1" spans="1:1">
      <c r="A1" s="465" t="s">
        <v>574</v>
      </c>
    </row>
    <row r="3" spans="1:1">
      <c r="A3" s="462" t="s">
        <v>497</v>
      </c>
    </row>
    <row r="4" spans="1:1">
      <c r="A4" s="461" t="s">
        <v>498</v>
      </c>
    </row>
    <row r="5" spans="1:1">
      <c r="A5" s="462" t="s">
        <v>499</v>
      </c>
    </row>
    <row r="6" spans="1:1">
      <c r="A6" s="462" t="s">
        <v>500</v>
      </c>
    </row>
    <row r="7" spans="1:1">
      <c r="A7" s="461" t="s">
        <v>501</v>
      </c>
    </row>
    <row r="8" spans="1:1">
      <c r="A8" s="462" t="s">
        <v>502</v>
      </c>
    </row>
    <row r="9" spans="1:1">
      <c r="A9" s="462" t="s">
        <v>503</v>
      </c>
    </row>
    <row r="10" spans="1:1">
      <c r="A10" s="461" t="s">
        <v>504</v>
      </c>
    </row>
    <row r="11" spans="1:1">
      <c r="A11" s="462" t="s">
        <v>505</v>
      </c>
    </row>
    <row r="12" spans="1:1">
      <c r="A12" s="461" t="s">
        <v>506</v>
      </c>
    </row>
    <row r="13" spans="1:1">
      <c r="A13" s="462" t="s">
        <v>507</v>
      </c>
    </row>
    <row r="14" spans="1:1">
      <c r="A14" s="461" t="s">
        <v>508</v>
      </c>
    </row>
    <row r="15" spans="1:1">
      <c r="A15" s="462" t="s">
        <v>509</v>
      </c>
    </row>
    <row r="16" spans="1:1">
      <c r="A16" s="462" t="s">
        <v>510</v>
      </c>
    </row>
    <row r="17" spans="1:1">
      <c r="A17" s="462" t="s">
        <v>511</v>
      </c>
    </row>
    <row r="18" spans="1:1">
      <c r="A18" s="462" t="s">
        <v>512</v>
      </c>
    </row>
    <row r="19" spans="1:1">
      <c r="A19" s="461" t="s">
        <v>513</v>
      </c>
    </row>
    <row r="20" spans="1:1">
      <c r="A20" s="462" t="s">
        <v>514</v>
      </c>
    </row>
    <row r="21" spans="1:1">
      <c r="A21" s="461" t="s">
        <v>515</v>
      </c>
    </row>
    <row r="22" spans="1:1">
      <c r="A22" s="462" t="s">
        <v>516</v>
      </c>
    </row>
    <row r="23" spans="1:1">
      <c r="A23" s="461" t="s">
        <v>517</v>
      </c>
    </row>
    <row r="24" spans="1:1">
      <c r="A24" s="462" t="s">
        <v>518</v>
      </c>
    </row>
    <row r="25" spans="1:1">
      <c r="A25" s="461" t="s">
        <v>519</v>
      </c>
    </row>
    <row r="26" spans="1:1">
      <c r="A26" s="462" t="s">
        <v>520</v>
      </c>
    </row>
    <row r="27" spans="1:1">
      <c r="A27" s="461" t="s">
        <v>521</v>
      </c>
    </row>
    <row r="28" spans="1:1">
      <c r="A28" s="462" t="s">
        <v>522</v>
      </c>
    </row>
    <row r="29" spans="1:1">
      <c r="A29" s="461" t="s">
        <v>523</v>
      </c>
    </row>
    <row r="30" spans="1:1">
      <c r="A30" s="462" t="s">
        <v>524</v>
      </c>
    </row>
    <row r="31" spans="1:1">
      <c r="A31" s="461" t="s">
        <v>525</v>
      </c>
    </row>
    <row r="32" spans="1:1">
      <c r="A32" s="462" t="s">
        <v>526</v>
      </c>
    </row>
    <row r="33" spans="1:1">
      <c r="A33" s="461" t="s">
        <v>527</v>
      </c>
    </row>
    <row r="34" spans="1:1">
      <c r="A34" s="462" t="s">
        <v>528</v>
      </c>
    </row>
    <row r="35" spans="1:1">
      <c r="A35" s="462" t="s">
        <v>529</v>
      </c>
    </row>
    <row r="36" spans="1:1">
      <c r="A36" s="461" t="s">
        <v>530</v>
      </c>
    </row>
    <row r="37" spans="1:1">
      <c r="A37" s="462" t="s">
        <v>531</v>
      </c>
    </row>
    <row r="38" spans="1:1">
      <c r="A38" s="462" t="s">
        <v>532</v>
      </c>
    </row>
    <row r="39" spans="1:1">
      <c r="A39" s="462" t="s">
        <v>533</v>
      </c>
    </row>
    <row r="40" spans="1:1">
      <c r="A40" s="461" t="s">
        <v>534</v>
      </c>
    </row>
    <row r="41" spans="1:1">
      <c r="A41" s="462" t="s">
        <v>535</v>
      </c>
    </row>
    <row r="42" spans="1:1">
      <c r="A42" s="462" t="s">
        <v>536</v>
      </c>
    </row>
    <row r="43" spans="1:1">
      <c r="A43" s="462" t="s">
        <v>537</v>
      </c>
    </row>
    <row r="44" spans="1:1">
      <c r="A44" s="462" t="s">
        <v>538</v>
      </c>
    </row>
    <row r="45" spans="1:1">
      <c r="A45" s="463" t="s">
        <v>539</v>
      </c>
    </row>
    <row r="46" spans="1:1">
      <c r="A46" s="463"/>
    </row>
    <row r="47" spans="1:1">
      <c r="A47" s="464" t="s">
        <v>540</v>
      </c>
    </row>
    <row r="48" spans="1:1">
      <c r="A48" s="462" t="s">
        <v>541</v>
      </c>
    </row>
    <row r="49" spans="1:1">
      <c r="A49" s="462" t="s">
        <v>542</v>
      </c>
    </row>
    <row r="50" spans="1:1">
      <c r="A50" s="462" t="s">
        <v>543</v>
      </c>
    </row>
    <row r="51" spans="1:1">
      <c r="A51" s="462" t="s">
        <v>544</v>
      </c>
    </row>
    <row r="52" spans="1:1">
      <c r="A52" s="462" t="s">
        <v>545</v>
      </c>
    </row>
    <row r="53" spans="1:1">
      <c r="A53" s="462" t="s">
        <v>546</v>
      </c>
    </row>
    <row r="54" spans="1:1">
      <c r="A54" s="462" t="s">
        <v>547</v>
      </c>
    </row>
    <row r="55" spans="1:1">
      <c r="A55" s="462" t="s">
        <v>548</v>
      </c>
    </row>
    <row r="56" spans="1:1">
      <c r="A56" s="462" t="s">
        <v>549</v>
      </c>
    </row>
    <row r="57" spans="1:1">
      <c r="A57" s="462" t="s">
        <v>550</v>
      </c>
    </row>
    <row r="58" spans="1:1">
      <c r="A58" s="462" t="s">
        <v>551</v>
      </c>
    </row>
    <row r="59" spans="1:1">
      <c r="A59" s="462" t="s">
        <v>552</v>
      </c>
    </row>
    <row r="60" spans="1:1">
      <c r="A60" s="462" t="s">
        <v>553</v>
      </c>
    </row>
    <row r="61" spans="1:1">
      <c r="A61" s="462" t="s">
        <v>554</v>
      </c>
    </row>
    <row r="62" spans="1:1">
      <c r="A62" s="462" t="s">
        <v>555</v>
      </c>
    </row>
    <row r="63" spans="1:1">
      <c r="A63" s="462" t="s">
        <v>556</v>
      </c>
    </row>
    <row r="64" spans="1:1">
      <c r="A64" s="462" t="s">
        <v>557</v>
      </c>
    </row>
    <row r="65" spans="1:6">
      <c r="A65" s="462" t="s">
        <v>558</v>
      </c>
    </row>
    <row r="66" spans="1:6">
      <c r="A66" s="462" t="s">
        <v>559</v>
      </c>
    </row>
    <row r="67" spans="1:6">
      <c r="A67" s="462" t="s">
        <v>560</v>
      </c>
    </row>
    <row r="68" spans="1:6">
      <c r="A68" s="462" t="s">
        <v>561</v>
      </c>
    </row>
    <row r="69" spans="1:6">
      <c r="A69" s="462" t="s">
        <v>562</v>
      </c>
    </row>
    <row r="70" spans="1:6">
      <c r="A70" s="462" t="s">
        <v>563</v>
      </c>
    </row>
    <row r="71" spans="1:6">
      <c r="A71" s="462" t="s">
        <v>564</v>
      </c>
    </row>
    <row r="72" spans="1:6">
      <c r="A72" s="462" t="s">
        <v>565</v>
      </c>
    </row>
    <row r="73" spans="1:6">
      <c r="A73" s="462"/>
    </row>
    <row r="74" spans="1:6">
      <c r="A74" s="464" t="s">
        <v>572</v>
      </c>
    </row>
    <row r="75" spans="1:6">
      <c r="A75" s="473" t="s">
        <v>573</v>
      </c>
      <c r="B75" s="474"/>
      <c r="C75" s="474"/>
      <c r="D75" s="474"/>
      <c r="E75" s="474"/>
      <c r="F75" s="474"/>
    </row>
    <row r="76" spans="1:6">
      <c r="A76" s="461"/>
    </row>
    <row r="77" spans="1:6">
      <c r="A77" s="464" t="s">
        <v>566</v>
      </c>
    </row>
    <row r="78" spans="1:6">
      <c r="A78" s="462" t="s">
        <v>567</v>
      </c>
    </row>
    <row r="79" spans="1:6">
      <c r="A79" s="462" t="s">
        <v>568</v>
      </c>
    </row>
    <row r="80" spans="1:6">
      <c r="A80" s="462" t="s">
        <v>569</v>
      </c>
    </row>
    <row r="81" spans="1:1">
      <c r="A81" s="462" t="s">
        <v>570</v>
      </c>
    </row>
    <row r="82" spans="1:1">
      <c r="A82" s="462" t="s">
        <v>571</v>
      </c>
    </row>
  </sheetData>
  <mergeCells count="1">
    <mergeCell ref="A75:F75"/>
  </mergeCells>
  <phoneticPr fontId="25"/>
  <hyperlinks>
    <hyperlink ref="A75" r:id="rId1" xr:uid="{09672B2A-4C4C-41BC-BCED-A948D76E2E17}"/>
  </hyperlinks>
  <pageMargins left="3.937007874015748E-2" right="3.937007874015748E-2" top="0.39370078740157483" bottom="0" header="0.31496062992125984" footer="0.31496062992125984"/>
  <pageSetup paperSize="9" scale="66"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28"/>
  <sheetViews>
    <sheetView showGridLines="0" zoomScaleNormal="100" workbookViewId="0">
      <selection activeCell="H20" sqref="H20"/>
    </sheetView>
  </sheetViews>
  <sheetFormatPr defaultRowHeight="13.5"/>
  <cols>
    <col min="1" max="1" width="2.625" customWidth="1"/>
    <col min="2" max="2" width="20.625" style="1" customWidth="1"/>
    <col min="3" max="9" width="6.625" customWidth="1"/>
    <col min="10" max="10" width="1.375" customWidth="1"/>
    <col min="11" max="11" width="2.625" customWidth="1"/>
    <col min="12" max="12" width="20.625" customWidth="1"/>
    <col min="13" max="19" width="6.625" customWidth="1"/>
  </cols>
  <sheetData>
    <row r="1" spans="1:19" ht="24.75" customHeight="1" thickBot="1">
      <c r="A1" s="480" t="s">
        <v>462</v>
      </c>
      <c r="B1" s="481"/>
      <c r="C1" s="481"/>
      <c r="D1" s="481"/>
      <c r="E1" s="481"/>
      <c r="F1" s="481"/>
      <c r="G1" s="481"/>
      <c r="H1" s="481"/>
      <c r="I1" s="481"/>
      <c r="J1" s="481"/>
      <c r="K1" s="481"/>
      <c r="L1" s="481"/>
      <c r="M1" s="481"/>
      <c r="N1" s="481"/>
      <c r="O1" s="481"/>
      <c r="P1" s="481"/>
      <c r="Q1" s="481"/>
      <c r="R1" s="481"/>
      <c r="S1" s="481"/>
    </row>
    <row r="2" spans="1:19" s="3" customFormat="1" ht="20.100000000000001" customHeight="1" thickBot="1">
      <c r="B2" s="2"/>
      <c r="G2" s="339" t="s">
        <v>415</v>
      </c>
      <c r="H2" s="338"/>
      <c r="N2" s="316" t="s">
        <v>416</v>
      </c>
      <c r="R2" s="486" t="s">
        <v>458</v>
      </c>
      <c r="S2" s="487"/>
    </row>
    <row r="3" spans="1:19" s="337" customFormat="1" ht="18.75" customHeight="1" thickBot="1">
      <c r="A3" s="478" t="s">
        <v>0</v>
      </c>
      <c r="B3" s="479"/>
      <c r="C3" s="333" t="s">
        <v>1</v>
      </c>
      <c r="D3" s="334" t="s">
        <v>2</v>
      </c>
      <c r="E3" s="335" t="s">
        <v>3</v>
      </c>
      <c r="F3" s="334" t="s">
        <v>4</v>
      </c>
      <c r="G3" s="336" t="s">
        <v>5</v>
      </c>
      <c r="H3" s="334" t="s">
        <v>6</v>
      </c>
      <c r="I3" s="393" t="s">
        <v>7</v>
      </c>
      <c r="K3" s="482" t="s">
        <v>0</v>
      </c>
      <c r="L3" s="479"/>
      <c r="M3" s="333" t="s">
        <v>1</v>
      </c>
      <c r="N3" s="334" t="s">
        <v>2</v>
      </c>
      <c r="O3" s="335" t="s">
        <v>3</v>
      </c>
      <c r="P3" s="334" t="s">
        <v>4</v>
      </c>
      <c r="Q3" s="336" t="s">
        <v>5</v>
      </c>
      <c r="R3" s="334" t="s">
        <v>6</v>
      </c>
      <c r="S3" s="393" t="s">
        <v>7</v>
      </c>
    </row>
    <row r="4" spans="1:19" ht="24.95" customHeight="1">
      <c r="A4" s="475" t="s">
        <v>450</v>
      </c>
      <c r="B4" s="304" t="s">
        <v>394</v>
      </c>
      <c r="C4" s="298">
        <v>3.4</v>
      </c>
      <c r="D4" s="279">
        <v>3.4</v>
      </c>
      <c r="E4" s="280">
        <v>4.8</v>
      </c>
      <c r="F4" s="279">
        <v>9</v>
      </c>
      <c r="G4" s="281">
        <v>4</v>
      </c>
      <c r="H4" s="279">
        <v>6</v>
      </c>
      <c r="I4" s="394">
        <v>7.2</v>
      </c>
      <c r="K4" s="483" t="s">
        <v>451</v>
      </c>
      <c r="L4" s="311" t="s">
        <v>264</v>
      </c>
      <c r="M4" s="301">
        <v>3.4</v>
      </c>
      <c r="N4" s="285">
        <v>3.4</v>
      </c>
      <c r="O4" s="286">
        <v>4.5</v>
      </c>
      <c r="P4" s="285">
        <v>8.1999999999999993</v>
      </c>
      <c r="Q4" s="290">
        <v>4</v>
      </c>
      <c r="R4" s="285">
        <v>5.7</v>
      </c>
      <c r="S4" s="399">
        <v>6.75</v>
      </c>
    </row>
    <row r="5" spans="1:19" ht="24.95" customHeight="1">
      <c r="A5" s="476"/>
      <c r="B5" s="307" t="s">
        <v>461</v>
      </c>
      <c r="C5" s="299">
        <v>3.4</v>
      </c>
      <c r="D5" s="282">
        <v>3.4</v>
      </c>
      <c r="E5" s="283">
        <v>4.8</v>
      </c>
      <c r="F5" s="282">
        <v>9</v>
      </c>
      <c r="G5" s="284">
        <v>4</v>
      </c>
      <c r="H5" s="282">
        <v>6</v>
      </c>
      <c r="I5" s="395">
        <v>7.2</v>
      </c>
      <c r="K5" s="484"/>
      <c r="L5" s="390" t="s">
        <v>359</v>
      </c>
      <c r="M5" s="299">
        <v>3.4</v>
      </c>
      <c r="N5" s="282">
        <v>3.4</v>
      </c>
      <c r="O5" s="283">
        <v>4.5</v>
      </c>
      <c r="P5" s="282">
        <v>8.1999999999999993</v>
      </c>
      <c r="Q5" s="284">
        <v>4</v>
      </c>
      <c r="R5" s="282">
        <v>5.7</v>
      </c>
      <c r="S5" s="395">
        <v>6.75</v>
      </c>
    </row>
    <row r="6" spans="1:19" ht="24.95" customHeight="1">
      <c r="A6" s="476"/>
      <c r="B6" s="388" t="s">
        <v>395</v>
      </c>
      <c r="C6" s="299">
        <v>3.4</v>
      </c>
      <c r="D6" s="282">
        <v>3.4</v>
      </c>
      <c r="E6" s="283">
        <v>4.8</v>
      </c>
      <c r="F6" s="282">
        <v>9</v>
      </c>
      <c r="G6" s="284">
        <v>4</v>
      </c>
      <c r="H6" s="282">
        <v>6</v>
      </c>
      <c r="I6" s="395">
        <v>7.2</v>
      </c>
      <c r="K6" s="484"/>
      <c r="L6" s="305" t="s">
        <v>460</v>
      </c>
      <c r="M6" s="299">
        <v>3.4</v>
      </c>
      <c r="N6" s="282">
        <v>3.4</v>
      </c>
      <c r="O6" s="283">
        <v>4.5</v>
      </c>
      <c r="P6" s="282">
        <v>8.1999999999999993</v>
      </c>
      <c r="Q6" s="284">
        <v>4</v>
      </c>
      <c r="R6" s="282">
        <v>5.7</v>
      </c>
      <c r="S6" s="395">
        <v>6.75</v>
      </c>
    </row>
    <row r="7" spans="1:19" ht="24.95" customHeight="1">
      <c r="A7" s="476"/>
      <c r="B7" s="305" t="s">
        <v>258</v>
      </c>
      <c r="C7" s="299">
        <v>3.4</v>
      </c>
      <c r="D7" s="282">
        <v>3.4</v>
      </c>
      <c r="E7" s="283">
        <v>4.8</v>
      </c>
      <c r="F7" s="282">
        <v>9</v>
      </c>
      <c r="G7" s="284">
        <v>4</v>
      </c>
      <c r="H7" s="282">
        <v>6</v>
      </c>
      <c r="I7" s="395">
        <v>7.2</v>
      </c>
      <c r="K7" s="484"/>
      <c r="L7" s="307" t="s">
        <v>271</v>
      </c>
      <c r="M7" s="299">
        <v>3.4</v>
      </c>
      <c r="N7" s="282">
        <v>3.4</v>
      </c>
      <c r="O7" s="283">
        <v>4.5</v>
      </c>
      <c r="P7" s="282">
        <v>8.1999999999999993</v>
      </c>
      <c r="Q7" s="284">
        <v>4</v>
      </c>
      <c r="R7" s="282">
        <v>5.7</v>
      </c>
      <c r="S7" s="395">
        <v>6.75</v>
      </c>
    </row>
    <row r="8" spans="1:19" ht="24.95" customHeight="1">
      <c r="A8" s="476"/>
      <c r="B8" s="306" t="s">
        <v>396</v>
      </c>
      <c r="C8" s="299">
        <v>3.4</v>
      </c>
      <c r="D8" s="282">
        <v>3.4</v>
      </c>
      <c r="E8" s="283">
        <v>4.8</v>
      </c>
      <c r="F8" s="282">
        <v>9</v>
      </c>
      <c r="G8" s="284">
        <v>4</v>
      </c>
      <c r="H8" s="282">
        <v>6</v>
      </c>
      <c r="I8" s="395">
        <v>7.2</v>
      </c>
      <c r="K8" s="484"/>
      <c r="L8" s="305" t="s">
        <v>360</v>
      </c>
      <c r="M8" s="299">
        <v>3.4</v>
      </c>
      <c r="N8" s="282">
        <v>3.4</v>
      </c>
      <c r="O8" s="283">
        <v>4.5</v>
      </c>
      <c r="P8" s="282">
        <v>8.1999999999999993</v>
      </c>
      <c r="Q8" s="284">
        <v>4</v>
      </c>
      <c r="R8" s="282">
        <v>5.7</v>
      </c>
      <c r="S8" s="395">
        <v>6.75</v>
      </c>
    </row>
    <row r="9" spans="1:19" ht="24.95" customHeight="1" thickBot="1">
      <c r="A9" s="476"/>
      <c r="B9" s="307" t="s">
        <v>397</v>
      </c>
      <c r="C9" s="299">
        <v>3.4</v>
      </c>
      <c r="D9" s="282">
        <v>3.4</v>
      </c>
      <c r="E9" s="283">
        <v>4.8</v>
      </c>
      <c r="F9" s="282">
        <v>9</v>
      </c>
      <c r="G9" s="284">
        <v>4</v>
      </c>
      <c r="H9" s="282">
        <v>6</v>
      </c>
      <c r="I9" s="395">
        <v>7.2</v>
      </c>
      <c r="K9" s="485"/>
      <c r="L9" s="387" t="s">
        <v>266</v>
      </c>
      <c r="M9" s="300">
        <v>3.4</v>
      </c>
      <c r="N9" s="293">
        <v>3.4</v>
      </c>
      <c r="O9" s="294">
        <v>4.5</v>
      </c>
      <c r="P9" s="293">
        <v>8.1999999999999993</v>
      </c>
      <c r="Q9" s="295">
        <v>4</v>
      </c>
      <c r="R9" s="293">
        <v>5.7</v>
      </c>
      <c r="S9" s="396">
        <v>6.75</v>
      </c>
    </row>
    <row r="10" spans="1:19" ht="24.95" customHeight="1">
      <c r="A10" s="476"/>
      <c r="B10" s="307" t="s">
        <v>256</v>
      </c>
      <c r="C10" s="299">
        <v>3.4</v>
      </c>
      <c r="D10" s="282">
        <v>3.4</v>
      </c>
      <c r="E10" s="283">
        <v>4.8</v>
      </c>
      <c r="F10" s="282">
        <v>9</v>
      </c>
      <c r="G10" s="284">
        <v>4</v>
      </c>
      <c r="H10" s="282">
        <v>6</v>
      </c>
      <c r="I10" s="395">
        <v>7.2</v>
      </c>
      <c r="K10" s="484" t="s">
        <v>452</v>
      </c>
      <c r="L10" s="313" t="s">
        <v>361</v>
      </c>
      <c r="M10" s="298">
        <v>3.4</v>
      </c>
      <c r="N10" s="279">
        <v>3.4</v>
      </c>
      <c r="O10" s="280">
        <v>4.5</v>
      </c>
      <c r="P10" s="279">
        <v>8.1999999999999993</v>
      </c>
      <c r="Q10" s="281">
        <v>4</v>
      </c>
      <c r="R10" s="279">
        <v>5.7</v>
      </c>
      <c r="S10" s="394">
        <v>6.75</v>
      </c>
    </row>
    <row r="11" spans="1:19" ht="24.95" customHeight="1">
      <c r="A11" s="476"/>
      <c r="B11" s="308" t="s">
        <v>10</v>
      </c>
      <c r="C11" s="299">
        <v>3.4</v>
      </c>
      <c r="D11" s="282">
        <v>3.4</v>
      </c>
      <c r="E11" s="283">
        <v>4.8</v>
      </c>
      <c r="F11" s="282">
        <v>9</v>
      </c>
      <c r="G11" s="284">
        <v>4</v>
      </c>
      <c r="H11" s="282">
        <v>6</v>
      </c>
      <c r="I11" s="395">
        <v>7.2</v>
      </c>
      <c r="K11" s="484"/>
      <c r="L11" s="391" t="s">
        <v>362</v>
      </c>
      <c r="M11" s="299">
        <v>3.4</v>
      </c>
      <c r="N11" s="282">
        <v>3.4</v>
      </c>
      <c r="O11" s="283">
        <v>4.5</v>
      </c>
      <c r="P11" s="282">
        <v>8.1999999999999993</v>
      </c>
      <c r="Q11" s="284">
        <v>4</v>
      </c>
      <c r="R11" s="282">
        <v>5.7</v>
      </c>
      <c r="S11" s="395">
        <v>6.75</v>
      </c>
    </row>
    <row r="12" spans="1:19" ht="24.95" customHeight="1">
      <c r="A12" s="476"/>
      <c r="B12" s="388" t="s">
        <v>398</v>
      </c>
      <c r="C12" s="299">
        <v>3.4</v>
      </c>
      <c r="D12" s="282">
        <v>3.4</v>
      </c>
      <c r="E12" s="283">
        <v>4.8</v>
      </c>
      <c r="F12" s="282">
        <v>9</v>
      </c>
      <c r="G12" s="284">
        <v>4</v>
      </c>
      <c r="H12" s="282">
        <v>6</v>
      </c>
      <c r="I12" s="395">
        <v>7.2</v>
      </c>
      <c r="K12" s="484"/>
      <c r="L12" s="391" t="s">
        <v>363</v>
      </c>
      <c r="M12" s="299">
        <v>3.4</v>
      </c>
      <c r="N12" s="282">
        <v>3.4</v>
      </c>
      <c r="O12" s="283">
        <v>4.5</v>
      </c>
      <c r="P12" s="282">
        <v>8.1999999999999993</v>
      </c>
      <c r="Q12" s="284">
        <v>4</v>
      </c>
      <c r="R12" s="282">
        <v>5.7</v>
      </c>
      <c r="S12" s="395">
        <v>6.75</v>
      </c>
    </row>
    <row r="13" spans="1:19" ht="24.95" customHeight="1">
      <c r="A13" s="476"/>
      <c r="B13" s="309" t="s">
        <v>399</v>
      </c>
      <c r="C13" s="299">
        <v>3.4</v>
      </c>
      <c r="D13" s="282">
        <v>3.4</v>
      </c>
      <c r="E13" s="283">
        <v>4.8</v>
      </c>
      <c r="F13" s="282">
        <v>9</v>
      </c>
      <c r="G13" s="284">
        <v>4</v>
      </c>
      <c r="H13" s="282">
        <v>6</v>
      </c>
      <c r="I13" s="395">
        <v>7.2</v>
      </c>
      <c r="K13" s="484"/>
      <c r="L13" s="314" t="s">
        <v>220</v>
      </c>
      <c r="M13" s="299">
        <v>3.4</v>
      </c>
      <c r="N13" s="282">
        <v>3.4</v>
      </c>
      <c r="O13" s="283">
        <v>4.5</v>
      </c>
      <c r="P13" s="282">
        <v>8.1999999999999993</v>
      </c>
      <c r="Q13" s="284">
        <v>4</v>
      </c>
      <c r="R13" s="282">
        <v>5.7</v>
      </c>
      <c r="S13" s="395">
        <v>6.75</v>
      </c>
    </row>
    <row r="14" spans="1:19" ht="24.95" customHeight="1">
      <c r="A14" s="476"/>
      <c r="B14" s="310" t="s">
        <v>400</v>
      </c>
      <c r="C14" s="299">
        <v>3.4</v>
      </c>
      <c r="D14" s="282">
        <v>3.4</v>
      </c>
      <c r="E14" s="283">
        <v>4.8</v>
      </c>
      <c r="F14" s="282">
        <v>9</v>
      </c>
      <c r="G14" s="284">
        <v>4</v>
      </c>
      <c r="H14" s="282">
        <v>6</v>
      </c>
      <c r="I14" s="395">
        <v>7.2</v>
      </c>
      <c r="K14" s="484"/>
      <c r="L14" s="314" t="s">
        <v>364</v>
      </c>
      <c r="M14" s="299">
        <v>3.4</v>
      </c>
      <c r="N14" s="282">
        <v>3.4</v>
      </c>
      <c r="O14" s="283">
        <v>4.5</v>
      </c>
      <c r="P14" s="282">
        <v>8.1999999999999993</v>
      </c>
      <c r="Q14" s="284">
        <v>4</v>
      </c>
      <c r="R14" s="282">
        <v>5.7</v>
      </c>
      <c r="S14" s="395">
        <v>6.75</v>
      </c>
    </row>
    <row r="15" spans="1:19" ht="24.95" customHeight="1">
      <c r="A15" s="476"/>
      <c r="B15" s="310" t="s">
        <v>401</v>
      </c>
      <c r="C15" s="299">
        <v>3.4</v>
      </c>
      <c r="D15" s="282">
        <v>3.4</v>
      </c>
      <c r="E15" s="283">
        <v>4.8</v>
      </c>
      <c r="F15" s="282">
        <v>9</v>
      </c>
      <c r="G15" s="284">
        <v>4</v>
      </c>
      <c r="H15" s="282">
        <v>6</v>
      </c>
      <c r="I15" s="395">
        <v>7.2</v>
      </c>
      <c r="K15" s="484"/>
      <c r="L15" s="315" t="s">
        <v>365</v>
      </c>
      <c r="M15" s="299">
        <v>3.4</v>
      </c>
      <c r="N15" s="282">
        <v>3.5</v>
      </c>
      <c r="O15" s="283">
        <v>5</v>
      </c>
      <c r="P15" s="282">
        <v>10</v>
      </c>
      <c r="Q15" s="284">
        <v>6</v>
      </c>
      <c r="R15" s="282">
        <v>6.2</v>
      </c>
      <c r="S15" s="395">
        <v>7.5</v>
      </c>
    </row>
    <row r="16" spans="1:19" ht="24.95" customHeight="1" thickBot="1">
      <c r="A16" s="476"/>
      <c r="B16" s="389" t="s">
        <v>402</v>
      </c>
      <c r="C16" s="300">
        <v>3.2</v>
      </c>
      <c r="D16" s="293">
        <v>3.2</v>
      </c>
      <c r="E16" s="294">
        <v>4.8</v>
      </c>
      <c r="F16" s="293">
        <v>8.6</v>
      </c>
      <c r="G16" s="295">
        <v>4</v>
      </c>
      <c r="H16" s="293">
        <v>6</v>
      </c>
      <c r="I16" s="396">
        <v>7.2</v>
      </c>
      <c r="K16" s="485"/>
      <c r="L16" s="392" t="s">
        <v>409</v>
      </c>
      <c r="M16" s="303">
        <v>3.4</v>
      </c>
      <c r="N16" s="287">
        <v>3.5</v>
      </c>
      <c r="O16" s="288">
        <v>5</v>
      </c>
      <c r="P16" s="287">
        <v>10</v>
      </c>
      <c r="Q16" s="289">
        <v>6</v>
      </c>
      <c r="R16" s="287">
        <v>6.2</v>
      </c>
      <c r="S16" s="398">
        <v>7.5</v>
      </c>
    </row>
    <row r="17" spans="1:28" ht="24.95" customHeight="1">
      <c r="A17" s="475" t="s">
        <v>451</v>
      </c>
      <c r="B17" s="311" t="s">
        <v>366</v>
      </c>
      <c r="C17" s="298">
        <v>3.4</v>
      </c>
      <c r="D17" s="279">
        <v>3.4</v>
      </c>
      <c r="E17" s="280">
        <v>4.8</v>
      </c>
      <c r="F17" s="279">
        <v>9</v>
      </c>
      <c r="G17" s="281">
        <v>4</v>
      </c>
      <c r="H17" s="279">
        <v>6</v>
      </c>
      <c r="I17" s="394">
        <v>7.2</v>
      </c>
      <c r="L17" s="4" t="s">
        <v>406</v>
      </c>
      <c r="M17" s="5"/>
      <c r="N17" s="5"/>
      <c r="O17" s="5"/>
      <c r="P17" s="5"/>
      <c r="Q17" s="5"/>
      <c r="R17" s="5"/>
      <c r="S17" s="5"/>
    </row>
    <row r="18" spans="1:28" ht="24.95" customHeight="1">
      <c r="A18" s="476"/>
      <c r="B18" s="305" t="s">
        <v>367</v>
      </c>
      <c r="C18" s="301">
        <v>3.4</v>
      </c>
      <c r="D18" s="285">
        <v>3.4</v>
      </c>
      <c r="E18" s="286">
        <v>4.8</v>
      </c>
      <c r="F18" s="282">
        <v>9</v>
      </c>
      <c r="G18" s="284">
        <v>4</v>
      </c>
      <c r="H18" s="282">
        <v>6</v>
      </c>
      <c r="I18" s="395">
        <v>7.2</v>
      </c>
      <c r="L18" s="4" t="s">
        <v>408</v>
      </c>
      <c r="M18" s="5"/>
      <c r="N18" s="4"/>
      <c r="O18" s="5"/>
      <c r="P18" s="5"/>
      <c r="Q18" s="5"/>
      <c r="R18" s="5"/>
      <c r="S18" s="5"/>
      <c r="T18" s="4"/>
      <c r="U18" s="5"/>
      <c r="V18" s="5"/>
      <c r="W18" s="5"/>
      <c r="X18" s="5"/>
      <c r="Y18" s="5"/>
      <c r="Z18" s="5"/>
      <c r="AA18" s="5"/>
      <c r="AB18" s="5"/>
    </row>
    <row r="19" spans="1:28" ht="24.95" customHeight="1">
      <c r="A19" s="476"/>
      <c r="B19" s="308" t="s">
        <v>9</v>
      </c>
      <c r="C19" s="301">
        <v>3.4</v>
      </c>
      <c r="D19" s="285">
        <v>3.4</v>
      </c>
      <c r="E19" s="286">
        <v>4.8</v>
      </c>
      <c r="F19" s="282">
        <v>9</v>
      </c>
      <c r="G19" s="284">
        <v>4</v>
      </c>
      <c r="H19" s="282">
        <v>6</v>
      </c>
      <c r="I19" s="395">
        <v>7.2</v>
      </c>
      <c r="L19" s="8" t="s">
        <v>407</v>
      </c>
      <c r="M19" s="5"/>
      <c r="N19" s="8"/>
      <c r="O19" s="5"/>
      <c r="P19" s="5"/>
      <c r="Q19" s="5"/>
      <c r="R19" s="5"/>
      <c r="S19" s="5"/>
      <c r="T19" s="4"/>
      <c r="U19" s="5"/>
      <c r="V19" s="4"/>
      <c r="W19" s="5"/>
      <c r="X19" s="5"/>
      <c r="Y19" s="5"/>
      <c r="Z19" s="5"/>
      <c r="AA19" s="5"/>
      <c r="AB19" s="5"/>
    </row>
    <row r="20" spans="1:28" ht="24.95" customHeight="1">
      <c r="A20" s="476"/>
      <c r="B20" s="389" t="s">
        <v>368</v>
      </c>
      <c r="C20" s="302">
        <v>3.4</v>
      </c>
      <c r="D20" s="296">
        <v>3.4</v>
      </c>
      <c r="E20" s="297">
        <v>4.8</v>
      </c>
      <c r="F20" s="293">
        <v>9</v>
      </c>
      <c r="G20" s="295">
        <v>4</v>
      </c>
      <c r="H20" s="293">
        <v>6</v>
      </c>
      <c r="I20" s="396">
        <v>7.2</v>
      </c>
      <c r="L20" s="4" t="s">
        <v>463</v>
      </c>
      <c r="M20" s="5"/>
      <c r="N20" s="8"/>
      <c r="O20" s="5"/>
      <c r="P20" s="5"/>
      <c r="Q20" s="5"/>
      <c r="R20" s="5"/>
      <c r="S20" s="5"/>
    </row>
    <row r="21" spans="1:28" ht="24.95" customHeight="1">
      <c r="A21" s="476"/>
      <c r="B21" s="328" t="s">
        <v>369</v>
      </c>
      <c r="C21" s="329">
        <v>3.4</v>
      </c>
      <c r="D21" s="330">
        <v>3.4</v>
      </c>
      <c r="E21" s="331">
        <v>4.5</v>
      </c>
      <c r="F21" s="330">
        <v>8.1999999999999993</v>
      </c>
      <c r="G21" s="332">
        <v>4</v>
      </c>
      <c r="H21" s="330">
        <v>5.7</v>
      </c>
      <c r="I21" s="397">
        <v>6.75</v>
      </c>
      <c r="L21" s="4" t="s">
        <v>464</v>
      </c>
      <c r="M21" s="5"/>
      <c r="N21" s="5"/>
      <c r="O21" s="5"/>
      <c r="P21" s="5"/>
      <c r="Q21" s="5"/>
      <c r="R21" s="5"/>
    </row>
    <row r="22" spans="1:28" ht="24.95" customHeight="1">
      <c r="A22" s="476"/>
      <c r="B22" s="307" t="s">
        <v>262</v>
      </c>
      <c r="C22" s="299">
        <v>3.4</v>
      </c>
      <c r="D22" s="282">
        <v>3.4</v>
      </c>
      <c r="E22" s="283">
        <v>4.5</v>
      </c>
      <c r="F22" s="282">
        <v>8.1999999999999993</v>
      </c>
      <c r="G22" s="284">
        <v>4</v>
      </c>
      <c r="H22" s="282">
        <v>5.7</v>
      </c>
      <c r="I22" s="395">
        <v>6.75</v>
      </c>
      <c r="L22" s="4" t="s">
        <v>465</v>
      </c>
      <c r="M22" s="5"/>
      <c r="N22" s="4"/>
      <c r="O22" s="5"/>
      <c r="P22" s="5"/>
      <c r="Q22" s="5"/>
      <c r="R22" s="5"/>
    </row>
    <row r="23" spans="1:28" ht="24.95" customHeight="1">
      <c r="A23" s="476"/>
      <c r="B23" s="305" t="s">
        <v>263</v>
      </c>
      <c r="C23" s="299">
        <v>3.4</v>
      </c>
      <c r="D23" s="282">
        <v>3.4</v>
      </c>
      <c r="E23" s="283">
        <v>4.5</v>
      </c>
      <c r="F23" s="282">
        <v>8.1999999999999993</v>
      </c>
      <c r="G23" s="284">
        <v>4</v>
      </c>
      <c r="H23" s="282">
        <v>5.7</v>
      </c>
      <c r="I23" s="395">
        <v>6.75</v>
      </c>
      <c r="L23" s="4"/>
      <c r="M23" s="5"/>
      <c r="N23" s="4"/>
      <c r="O23" s="5"/>
      <c r="P23" s="5"/>
      <c r="Q23" s="5"/>
      <c r="R23" s="5"/>
    </row>
    <row r="24" spans="1:28" ht="24.95" customHeight="1">
      <c r="A24" s="476"/>
      <c r="B24" s="308" t="s">
        <v>13</v>
      </c>
      <c r="C24" s="299">
        <v>3.4</v>
      </c>
      <c r="D24" s="282">
        <v>3.4</v>
      </c>
      <c r="E24" s="283">
        <v>4.5</v>
      </c>
      <c r="F24" s="282">
        <v>8.1999999999999993</v>
      </c>
      <c r="G24" s="284">
        <v>4</v>
      </c>
      <c r="H24" s="282">
        <v>5.7</v>
      </c>
      <c r="I24" s="395">
        <v>6.75</v>
      </c>
      <c r="L24" s="4" t="s">
        <v>453</v>
      </c>
      <c r="M24" s="5"/>
      <c r="N24" s="5"/>
      <c r="O24" s="5"/>
      <c r="P24" s="292"/>
      <c r="Q24" s="5"/>
      <c r="S24" s="291"/>
    </row>
    <row r="25" spans="1:28" ht="24.95" customHeight="1" thickBot="1">
      <c r="A25" s="477"/>
      <c r="B25" s="312" t="s">
        <v>8</v>
      </c>
      <c r="C25" s="303">
        <v>3.4</v>
      </c>
      <c r="D25" s="287">
        <v>3.4</v>
      </c>
      <c r="E25" s="288">
        <v>4.5</v>
      </c>
      <c r="F25" s="287">
        <v>8.1999999999999993</v>
      </c>
      <c r="G25" s="289">
        <v>4</v>
      </c>
      <c r="H25" s="287">
        <v>5.7</v>
      </c>
      <c r="I25" s="398">
        <v>6.75</v>
      </c>
      <c r="L25" s="5" t="s">
        <v>403</v>
      </c>
      <c r="M25" s="5"/>
      <c r="N25" s="5"/>
      <c r="O25" s="5"/>
      <c r="P25" s="5"/>
      <c r="Q25" s="5"/>
      <c r="R25" s="4"/>
      <c r="S25" s="5"/>
    </row>
    <row r="26" spans="1:28" ht="20.100000000000001" customHeight="1">
      <c r="B26" s="275"/>
      <c r="C26" s="141"/>
      <c r="D26" s="141"/>
      <c r="E26" s="141"/>
      <c r="F26" s="141"/>
      <c r="G26" s="141"/>
      <c r="H26" s="141"/>
      <c r="I26" s="141"/>
    </row>
    <row r="27" spans="1:28" ht="20.100000000000001" customHeight="1">
      <c r="B27" s="275"/>
      <c r="C27" s="141"/>
      <c r="D27" s="141"/>
      <c r="E27" s="141"/>
      <c r="F27" s="141"/>
      <c r="G27" s="141"/>
      <c r="H27" s="141"/>
      <c r="I27" s="141"/>
    </row>
    <row r="28" spans="1:28" ht="20.100000000000001" customHeight="1"/>
  </sheetData>
  <customSheetViews>
    <customSheetView guid="{5C72CF21-BE65-11D5-936B-0000F497F8AE}" showGridLines="0" showRuler="0" topLeftCell="D18">
      <selection activeCell="O30" sqref="O30"/>
      <pageMargins left="0.98425196850393704" right="0.19685039370078741" top="0.59055118110236227" bottom="0.39370078740157483" header="0" footer="0.11811023622047245"/>
      <pageSetup paperSize="9" orientation="landscape" horizontalDpi="4294967292" verticalDpi="400" r:id="rId1"/>
      <headerFooter alignWithMargins="0"/>
    </customSheetView>
  </customSheetViews>
  <mergeCells count="8">
    <mergeCell ref="A17:A25"/>
    <mergeCell ref="A4:A16"/>
    <mergeCell ref="A3:B3"/>
    <mergeCell ref="A1:S1"/>
    <mergeCell ref="K3:L3"/>
    <mergeCell ref="K4:K9"/>
    <mergeCell ref="K10:K16"/>
    <mergeCell ref="R2:S2"/>
  </mergeCells>
  <phoneticPr fontId="10"/>
  <printOptions horizontalCentered="1" verticalCentered="1" gridLinesSet="0"/>
  <pageMargins left="0.59055118110236227" right="0" top="0.59055118110236227" bottom="0.19685039370078741" header="0.11811023622047245" footer="0.11811023622047245"/>
  <pageSetup paperSize="9" scale="97" orientation="landscape" horizontalDpi="4294967292" verticalDpi="400" r:id="rId2"/>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59"/>
  <sheetViews>
    <sheetView showGridLines="0" showZeros="0" zoomScaleNormal="100" workbookViewId="0">
      <selection activeCell="L3" sqref="L3"/>
    </sheetView>
  </sheetViews>
  <sheetFormatPr defaultRowHeight="13.5"/>
  <cols>
    <col min="1" max="1" width="2.5" style="27" customWidth="1"/>
    <col min="2" max="2" width="13.625" style="27" customWidth="1"/>
    <col min="3" max="3" width="7.625" style="27" customWidth="1"/>
    <col min="4" max="5" width="9.625" style="27" customWidth="1"/>
    <col min="6" max="6" width="2.625" style="27" customWidth="1"/>
    <col min="7" max="7" width="13.625" style="27" customWidth="1"/>
    <col min="8" max="8" width="7.625" style="27" customWidth="1"/>
    <col min="9" max="10" width="9.625" style="27" customWidth="1"/>
    <col min="11" max="11" width="2.75" style="27" customWidth="1"/>
    <col min="12" max="12" width="13.625" style="27" customWidth="1"/>
    <col min="13" max="13" width="7.625" style="27" customWidth="1"/>
    <col min="14" max="15" width="9.625" style="27" customWidth="1"/>
    <col min="16" max="16384" width="9" style="27"/>
  </cols>
  <sheetData>
    <row r="1" spans="2:15" s="18" customFormat="1" ht="15" customHeight="1">
      <c r="E1" s="373"/>
      <c r="J1"/>
      <c r="K1"/>
      <c r="L1"/>
      <c r="M1"/>
    </row>
    <row r="2" spans="2:15" s="18" customFormat="1" ht="15" customHeight="1" thickBot="1">
      <c r="B2" s="252"/>
      <c r="E2" s="373"/>
      <c r="J2"/>
      <c r="K2"/>
      <c r="L2"/>
      <c r="M2"/>
    </row>
    <row r="3" spans="2:15" ht="15" customHeight="1" thickTop="1" thickBot="1">
      <c r="B3" s="28" t="s">
        <v>135</v>
      </c>
      <c r="C3" s="29" t="s">
        <v>14</v>
      </c>
      <c r="D3" s="29" t="s">
        <v>15</v>
      </c>
      <c r="E3" s="30" t="s">
        <v>296</v>
      </c>
      <c r="G3" s="28" t="s">
        <v>135</v>
      </c>
      <c r="H3" s="29" t="s">
        <v>14</v>
      </c>
      <c r="I3" s="29" t="s">
        <v>15</v>
      </c>
      <c r="J3" s="30" t="s">
        <v>296</v>
      </c>
      <c r="L3" s="378" t="s">
        <v>589</v>
      </c>
      <c r="M3" s="379"/>
      <c r="N3" s="514" t="s">
        <v>134</v>
      </c>
      <c r="O3" s="515"/>
    </row>
    <row r="4" spans="2:15" ht="15" customHeight="1">
      <c r="B4" s="492" t="s">
        <v>370</v>
      </c>
      <c r="C4" s="493"/>
      <c r="D4" s="493"/>
      <c r="E4" s="494"/>
      <c r="G4" s="492" t="s">
        <v>372</v>
      </c>
      <c r="H4" s="493"/>
      <c r="I4" s="493"/>
      <c r="J4" s="494"/>
      <c r="L4" s="510" t="s">
        <v>16</v>
      </c>
      <c r="M4" s="516"/>
      <c r="N4" s="31"/>
      <c r="O4" s="380"/>
    </row>
    <row r="5" spans="2:15" ht="15" customHeight="1">
      <c r="B5" s="185" t="s">
        <v>418</v>
      </c>
      <c r="C5" s="503" t="s">
        <v>420</v>
      </c>
      <c r="D5" s="504"/>
      <c r="E5" s="505"/>
      <c r="G5" s="207" t="s">
        <v>43</v>
      </c>
      <c r="H5" s="340" t="s">
        <v>411</v>
      </c>
      <c r="I5" s="201">
        <v>2860</v>
      </c>
      <c r="J5" s="105"/>
      <c r="L5" s="521"/>
      <c r="M5" s="522"/>
      <c r="N5" s="522"/>
      <c r="O5" s="381" t="s">
        <v>357</v>
      </c>
    </row>
    <row r="6" spans="2:15" ht="15" customHeight="1" thickBot="1">
      <c r="B6" s="341" t="s">
        <v>419</v>
      </c>
      <c r="C6" s="503" t="s">
        <v>420</v>
      </c>
      <c r="D6" s="504"/>
      <c r="E6" s="505"/>
      <c r="G6" s="69" t="s">
        <v>24</v>
      </c>
      <c r="H6" s="340" t="s">
        <v>411</v>
      </c>
      <c r="I6" s="82">
        <v>3960</v>
      </c>
      <c r="J6" s="105"/>
      <c r="L6" s="523"/>
      <c r="M6" s="524"/>
      <c r="N6" s="524"/>
      <c r="O6" s="382"/>
    </row>
    <row r="7" spans="2:15" ht="15" customHeight="1">
      <c r="B7" s="155" t="s">
        <v>26</v>
      </c>
      <c r="C7" s="503" t="s">
        <v>420</v>
      </c>
      <c r="D7" s="504"/>
      <c r="E7" s="505"/>
      <c r="F7" s="32"/>
      <c r="G7" s="207" t="s">
        <v>283</v>
      </c>
      <c r="H7" s="340" t="s">
        <v>411</v>
      </c>
      <c r="I7" s="201">
        <v>4200</v>
      </c>
      <c r="J7" s="105"/>
      <c r="L7" s="383" t="s">
        <v>171</v>
      </c>
      <c r="M7" s="506"/>
      <c r="N7" s="506"/>
      <c r="O7" s="507"/>
    </row>
    <row r="8" spans="2:15" ht="15" customHeight="1" thickBot="1">
      <c r="B8" s="69" t="s">
        <v>243</v>
      </c>
      <c r="C8" s="503" t="s">
        <v>420</v>
      </c>
      <c r="D8" s="504"/>
      <c r="E8" s="505"/>
      <c r="F8" s="34"/>
      <c r="G8" s="207" t="s">
        <v>44</v>
      </c>
      <c r="H8" s="340" t="s">
        <v>411</v>
      </c>
      <c r="I8" s="201">
        <v>5000</v>
      </c>
      <c r="J8" s="105"/>
      <c r="L8" s="384"/>
      <c r="M8" s="508"/>
      <c r="N8" s="508"/>
      <c r="O8" s="509"/>
    </row>
    <row r="9" spans="2:15" s="18" customFormat="1" ht="15" customHeight="1" thickBot="1">
      <c r="B9" s="186"/>
      <c r="C9" s="118"/>
      <c r="D9" s="166"/>
      <c r="E9" s="183"/>
      <c r="F9" s="27"/>
      <c r="G9" s="207" t="s">
        <v>22</v>
      </c>
      <c r="H9" s="340" t="s">
        <v>411</v>
      </c>
      <c r="I9" s="201">
        <v>3300</v>
      </c>
      <c r="J9" s="105"/>
      <c r="L9" s="510" t="s">
        <v>172</v>
      </c>
      <c r="M9" s="525"/>
      <c r="N9" s="526"/>
      <c r="O9" s="527"/>
    </row>
    <row r="10" spans="2:15" s="18" customFormat="1" ht="15" customHeight="1" thickTop="1" thickBot="1">
      <c r="B10" s="501" t="s">
        <v>145</v>
      </c>
      <c r="C10" s="502"/>
      <c r="D10" s="72">
        <f>SUM(D5:D9)</f>
        <v>0</v>
      </c>
      <c r="E10" s="178">
        <f>SUM(E5:E9)</f>
        <v>0</v>
      </c>
      <c r="G10" s="69" t="s">
        <v>45</v>
      </c>
      <c r="H10" s="340" t="s">
        <v>411</v>
      </c>
      <c r="I10" s="82">
        <v>3100</v>
      </c>
      <c r="J10" s="105"/>
      <c r="L10" s="511"/>
      <c r="M10" s="528"/>
      <c r="N10" s="529"/>
      <c r="O10" s="530"/>
    </row>
    <row r="11" spans="2:15" s="18" customFormat="1" ht="15" customHeight="1">
      <c r="B11" s="70" t="s">
        <v>421</v>
      </c>
      <c r="C11" s="503" t="s">
        <v>420</v>
      </c>
      <c r="D11" s="504"/>
      <c r="E11" s="505"/>
      <c r="G11" s="69" t="s">
        <v>29</v>
      </c>
      <c r="H11" s="340" t="s">
        <v>411</v>
      </c>
      <c r="I11" s="82">
        <v>7000</v>
      </c>
      <c r="J11" s="105"/>
      <c r="L11" s="519" t="s">
        <v>173</v>
      </c>
      <c r="M11" s="520"/>
      <c r="N11" s="517" t="s">
        <v>174</v>
      </c>
      <c r="O11" s="518"/>
    </row>
    <row r="12" spans="2:15" s="18" customFormat="1" ht="15" customHeight="1">
      <c r="B12" s="207" t="s">
        <v>18</v>
      </c>
      <c r="C12" s="503" t="s">
        <v>420</v>
      </c>
      <c r="D12" s="504"/>
      <c r="E12" s="505"/>
      <c r="G12" s="69" t="s">
        <v>246</v>
      </c>
      <c r="H12" s="425" t="s">
        <v>443</v>
      </c>
      <c r="I12" s="401"/>
      <c r="J12" s="407"/>
      <c r="L12" s="531">
        <f>新潟市!N12+下越１!N12+下越２!N12+中越１!N12+中越２!N12+上越!N12</f>
        <v>0</v>
      </c>
      <c r="M12" s="532"/>
      <c r="N12" s="532">
        <f>E19+E39+O28</f>
        <v>0</v>
      </c>
      <c r="O12" s="535"/>
    </row>
    <row r="13" spans="2:15" s="18" customFormat="1" ht="15" customHeight="1" thickBot="1">
      <c r="B13" s="69" t="s">
        <v>422</v>
      </c>
      <c r="C13" s="503" t="s">
        <v>420</v>
      </c>
      <c r="D13" s="504"/>
      <c r="E13" s="505"/>
      <c r="G13" s="69" t="s">
        <v>247</v>
      </c>
      <c r="H13" s="425" t="s">
        <v>584</v>
      </c>
      <c r="I13" s="420"/>
      <c r="J13" s="421"/>
      <c r="L13" s="533"/>
      <c r="M13" s="534"/>
      <c r="N13" s="534"/>
      <c r="O13" s="536"/>
    </row>
    <row r="14" spans="2:15" s="18" customFormat="1" ht="15" customHeight="1">
      <c r="B14" s="234" t="s">
        <v>308</v>
      </c>
      <c r="C14" s="503" t="s">
        <v>468</v>
      </c>
      <c r="D14" s="504"/>
      <c r="E14" s="505"/>
      <c r="G14" s="207" t="s">
        <v>31</v>
      </c>
      <c r="H14" s="425" t="s">
        <v>473</v>
      </c>
      <c r="I14" s="420"/>
      <c r="J14" s="421"/>
      <c r="L14" s="543" t="s">
        <v>175</v>
      </c>
      <c r="M14" s="537" t="s">
        <v>457</v>
      </c>
      <c r="N14" s="538"/>
      <c r="O14" s="539"/>
    </row>
    <row r="15" spans="2:15" s="18" customFormat="1" ht="15" customHeight="1" thickBot="1">
      <c r="B15" s="415" t="s">
        <v>309</v>
      </c>
      <c r="C15" s="417"/>
      <c r="D15" s="418"/>
      <c r="E15" s="419"/>
      <c r="G15" s="207" t="s">
        <v>248</v>
      </c>
      <c r="H15" s="340" t="s">
        <v>411</v>
      </c>
      <c r="I15" s="201">
        <v>6620</v>
      </c>
      <c r="J15" s="105"/>
      <c r="L15" s="544"/>
      <c r="M15" s="540"/>
      <c r="N15" s="541"/>
      <c r="O15" s="542"/>
    </row>
    <row r="16" spans="2:15" s="18" customFormat="1" ht="15" customHeight="1">
      <c r="B16" s="69" t="s">
        <v>21</v>
      </c>
      <c r="C16" s="503" t="s">
        <v>468</v>
      </c>
      <c r="D16" s="504"/>
      <c r="E16" s="505"/>
      <c r="G16" s="69" t="s">
        <v>249</v>
      </c>
      <c r="H16" s="340" t="s">
        <v>411</v>
      </c>
      <c r="I16" s="82">
        <v>4200</v>
      </c>
      <c r="J16" s="105"/>
      <c r="L16" s="543" t="s">
        <v>176</v>
      </c>
      <c r="M16" s="545"/>
      <c r="N16" s="546"/>
      <c r="O16" s="385"/>
    </row>
    <row r="17" spans="2:15" s="18" customFormat="1" ht="15" customHeight="1" thickBot="1">
      <c r="B17" s="75"/>
      <c r="C17" s="73"/>
      <c r="D17" s="137"/>
      <c r="E17" s="182"/>
      <c r="G17" s="69" t="s">
        <v>250</v>
      </c>
      <c r="H17" s="340" t="s">
        <v>411</v>
      </c>
      <c r="I17" s="82">
        <v>1650</v>
      </c>
      <c r="J17" s="105"/>
      <c r="L17" s="544"/>
      <c r="M17" s="547"/>
      <c r="N17" s="548"/>
      <c r="O17" s="386" t="s">
        <v>459</v>
      </c>
    </row>
    <row r="18" spans="2:15" s="18" customFormat="1" ht="15" customHeight="1" thickTop="1" thickBot="1">
      <c r="B18" s="512" t="s">
        <v>136</v>
      </c>
      <c r="C18" s="513"/>
      <c r="D18" s="345">
        <f>SUM(D11:D17)</f>
        <v>0</v>
      </c>
      <c r="E18" s="346">
        <f>E11+E12+E13+E14+E16</f>
        <v>0</v>
      </c>
      <c r="G18" s="69" t="s">
        <v>251</v>
      </c>
      <c r="H18" s="340" t="s">
        <v>411</v>
      </c>
      <c r="I18" s="82">
        <v>2840</v>
      </c>
      <c r="J18" s="105"/>
      <c r="L18" s="543" t="s">
        <v>454</v>
      </c>
      <c r="M18" s="550"/>
      <c r="N18" s="551"/>
      <c r="O18" s="552"/>
    </row>
    <row r="19" spans="2:15" s="18" customFormat="1" ht="15" customHeight="1" thickBot="1">
      <c r="B19" s="495" t="s">
        <v>132</v>
      </c>
      <c r="C19" s="496"/>
      <c r="D19" s="76">
        <f>SUM(D18,D10)</f>
        <v>0</v>
      </c>
      <c r="E19" s="146">
        <f>SUM(E18,E10)</f>
        <v>0</v>
      </c>
      <c r="G19" s="185" t="s">
        <v>483</v>
      </c>
      <c r="H19" s="340" t="s">
        <v>300</v>
      </c>
      <c r="I19" s="82">
        <v>5700</v>
      </c>
      <c r="J19" s="105"/>
      <c r="L19" s="549"/>
      <c r="M19" s="553"/>
      <c r="N19" s="554"/>
      <c r="O19" s="555"/>
    </row>
    <row r="20" spans="2:15" s="18" customFormat="1" ht="15" customHeight="1" thickBot="1">
      <c r="B20" s="491"/>
      <c r="C20" s="491"/>
      <c r="D20" s="491"/>
      <c r="E20" s="491"/>
      <c r="G20" s="207" t="s">
        <v>35</v>
      </c>
      <c r="H20" s="200" t="s">
        <v>34</v>
      </c>
      <c r="I20" s="201">
        <v>930</v>
      </c>
      <c r="J20" s="105"/>
    </row>
    <row r="21" spans="2:15" ht="15" customHeight="1" thickBot="1">
      <c r="B21" s="492" t="s">
        <v>371</v>
      </c>
      <c r="C21" s="493"/>
      <c r="D21" s="493"/>
      <c r="E21" s="494"/>
      <c r="G21" s="207" t="s">
        <v>37</v>
      </c>
      <c r="H21" s="340" t="s">
        <v>411</v>
      </c>
      <c r="I21" s="201">
        <v>2310</v>
      </c>
      <c r="J21" s="105"/>
      <c r="L21" s="451" t="s">
        <v>146</v>
      </c>
      <c r="M21" s="452" t="s">
        <v>14</v>
      </c>
      <c r="N21" s="452" t="s">
        <v>15</v>
      </c>
      <c r="O21" s="453" t="s">
        <v>296</v>
      </c>
    </row>
    <row r="22" spans="2:15" ht="15" customHeight="1">
      <c r="B22" s="185" t="s">
        <v>424</v>
      </c>
      <c r="C22" s="66" t="s">
        <v>147</v>
      </c>
      <c r="D22" s="68">
        <v>850</v>
      </c>
      <c r="E22" s="105"/>
      <c r="G22" s="69" t="s">
        <v>252</v>
      </c>
      <c r="H22" s="340" t="s">
        <v>411</v>
      </c>
      <c r="I22" s="82">
        <v>2450</v>
      </c>
      <c r="J22" s="105"/>
      <c r="L22" s="245" t="s">
        <v>38</v>
      </c>
      <c r="M22" s="448" t="s">
        <v>474</v>
      </c>
      <c r="N22" s="449"/>
      <c r="O22" s="450"/>
    </row>
    <row r="23" spans="2:15" ht="15" customHeight="1">
      <c r="B23" s="193" t="s">
        <v>30</v>
      </c>
      <c r="C23" s="194" t="s">
        <v>147</v>
      </c>
      <c r="D23" s="195">
        <v>2200</v>
      </c>
      <c r="E23" s="105"/>
      <c r="G23" s="69" t="s">
        <v>244</v>
      </c>
      <c r="H23" s="340" t="s">
        <v>411</v>
      </c>
      <c r="I23" s="71">
        <v>2500</v>
      </c>
      <c r="J23" s="105"/>
      <c r="L23" s="70" t="s">
        <v>39</v>
      </c>
      <c r="M23" s="340" t="s">
        <v>411</v>
      </c>
      <c r="N23" s="158">
        <v>4650</v>
      </c>
      <c r="O23" s="105"/>
    </row>
    <row r="24" spans="2:15" ht="15" customHeight="1">
      <c r="B24" s="371" t="s">
        <v>436</v>
      </c>
      <c r="C24" s="194" t="s">
        <v>150</v>
      </c>
      <c r="D24" s="195">
        <v>1360</v>
      </c>
      <c r="E24" s="105"/>
      <c r="G24" s="70" t="s">
        <v>243</v>
      </c>
      <c r="H24" s="340" t="s">
        <v>411</v>
      </c>
      <c r="I24" s="68">
        <v>3300</v>
      </c>
      <c r="J24" s="105"/>
      <c r="L24" s="199" t="s">
        <v>41</v>
      </c>
      <c r="M24" s="425" t="s">
        <v>580</v>
      </c>
      <c r="N24" s="420"/>
      <c r="O24" s="421"/>
    </row>
    <row r="25" spans="2:15" ht="15" customHeight="1">
      <c r="B25" s="65" t="s">
        <v>19</v>
      </c>
      <c r="C25" s="66" t="s">
        <v>151</v>
      </c>
      <c r="D25" s="68">
        <v>1050</v>
      </c>
      <c r="E25" s="105"/>
      <c r="G25" s="69" t="s">
        <v>245</v>
      </c>
      <c r="H25" s="340" t="s">
        <v>411</v>
      </c>
      <c r="I25" s="68">
        <v>2450</v>
      </c>
      <c r="J25" s="105"/>
      <c r="L25" s="65" t="s">
        <v>40</v>
      </c>
      <c r="M25" s="340" t="s">
        <v>411</v>
      </c>
      <c r="N25" s="82">
        <v>3150</v>
      </c>
      <c r="O25" s="105"/>
    </row>
    <row r="26" spans="2:15" ht="15" customHeight="1" thickBot="1">
      <c r="B26" s="91" t="s">
        <v>22</v>
      </c>
      <c r="C26" s="92" t="s">
        <v>151</v>
      </c>
      <c r="D26" s="137">
        <v>1240</v>
      </c>
      <c r="E26" s="105"/>
      <c r="G26" s="69"/>
      <c r="H26" s="223"/>
      <c r="I26" s="68"/>
      <c r="J26" s="105"/>
      <c r="L26" s="79" t="s">
        <v>42</v>
      </c>
      <c r="M26" s="416" t="s">
        <v>411</v>
      </c>
      <c r="N26" s="143">
        <v>2920</v>
      </c>
      <c r="O26" s="182"/>
    </row>
    <row r="27" spans="2:15" ht="15" customHeight="1" thickTop="1" thickBot="1">
      <c r="B27" s="65" t="s">
        <v>23</v>
      </c>
      <c r="C27" s="66" t="s">
        <v>151</v>
      </c>
      <c r="D27" s="68">
        <v>440</v>
      </c>
      <c r="E27" s="105"/>
      <c r="G27" s="79"/>
      <c r="H27" s="80"/>
      <c r="I27" s="137"/>
      <c r="J27" s="182"/>
      <c r="L27" s="497" t="s">
        <v>148</v>
      </c>
      <c r="M27" s="498"/>
      <c r="N27" s="351">
        <f>SUM(I29:I39)+SUM(N22:N26)</f>
        <v>44790</v>
      </c>
      <c r="O27" s="353">
        <f>SUM(J29:J39)+SUM(O22:O26)</f>
        <v>0</v>
      </c>
    </row>
    <row r="28" spans="2:15" ht="15" customHeight="1" thickTop="1" thickBot="1">
      <c r="B28" s="91" t="s">
        <v>26</v>
      </c>
      <c r="C28" s="425" t="s">
        <v>432</v>
      </c>
      <c r="D28" s="404"/>
      <c r="E28" s="408"/>
      <c r="G28" s="499" t="s">
        <v>145</v>
      </c>
      <c r="H28" s="500"/>
      <c r="I28" s="351">
        <f>SUM(I5:I27)</f>
        <v>64370</v>
      </c>
      <c r="J28" s="352">
        <f>SUM(J5:J27)</f>
        <v>0</v>
      </c>
      <c r="L28" s="495" t="s">
        <v>149</v>
      </c>
      <c r="M28" s="496"/>
      <c r="N28" s="76">
        <f>SUM(I28+N27)</f>
        <v>109160</v>
      </c>
      <c r="O28" s="146">
        <f>SUM(J28+O27)</f>
        <v>0</v>
      </c>
    </row>
    <row r="29" spans="2:15" ht="15" customHeight="1" thickBot="1">
      <c r="B29" s="343" t="s">
        <v>243</v>
      </c>
      <c r="C29" s="92" t="s">
        <v>151</v>
      </c>
      <c r="D29" s="344">
        <v>1750</v>
      </c>
      <c r="E29" s="105"/>
      <c r="G29" s="65" t="s">
        <v>236</v>
      </c>
      <c r="H29" s="340" t="s">
        <v>411</v>
      </c>
      <c r="I29" s="158">
        <v>4800</v>
      </c>
      <c r="J29" s="180"/>
    </row>
    <row r="30" spans="2:15" ht="15" customHeight="1" thickTop="1" thickBot="1">
      <c r="B30" s="497" t="s">
        <v>145</v>
      </c>
      <c r="C30" s="498"/>
      <c r="D30" s="345">
        <f>SUM(D22:D29)</f>
        <v>8890</v>
      </c>
      <c r="E30" s="346">
        <f>SUM(E22:E29)</f>
        <v>0</v>
      </c>
      <c r="G30" s="65" t="s">
        <v>25</v>
      </c>
      <c r="H30" s="340" t="s">
        <v>411</v>
      </c>
      <c r="I30" s="82">
        <v>6250</v>
      </c>
      <c r="J30" s="105"/>
      <c r="L30" s="491"/>
      <c r="M30" s="491"/>
      <c r="N30" s="491"/>
      <c r="O30" s="491"/>
    </row>
    <row r="31" spans="2:15" ht="15" customHeight="1">
      <c r="B31" s="196" t="s">
        <v>28</v>
      </c>
      <c r="C31" s="342" t="s">
        <v>147</v>
      </c>
      <c r="D31" s="197">
        <v>600</v>
      </c>
      <c r="E31" s="105"/>
      <c r="G31" s="65" t="s">
        <v>27</v>
      </c>
      <c r="H31" s="340" t="s">
        <v>411</v>
      </c>
      <c r="I31" s="82">
        <v>2350</v>
      </c>
      <c r="J31" s="105"/>
      <c r="L31" s="491"/>
      <c r="M31" s="491"/>
      <c r="N31" s="491"/>
      <c r="O31" s="491"/>
    </row>
    <row r="32" spans="2:15" ht="15" customHeight="1">
      <c r="B32" s="193" t="s">
        <v>18</v>
      </c>
      <c r="C32" s="194" t="s">
        <v>147</v>
      </c>
      <c r="D32" s="195">
        <v>1300</v>
      </c>
      <c r="E32" s="105"/>
      <c r="G32" s="65" t="s">
        <v>28</v>
      </c>
      <c r="H32" s="340" t="s">
        <v>411</v>
      </c>
      <c r="I32" s="82">
        <v>2400</v>
      </c>
      <c r="J32" s="105"/>
      <c r="L32" s="35"/>
      <c r="M32" s="33"/>
      <c r="N32" s="48"/>
      <c r="O32" s="38"/>
    </row>
    <row r="33" spans="2:15" ht="15" customHeight="1">
      <c r="B33" s="65" t="s">
        <v>25</v>
      </c>
      <c r="C33" s="66" t="s">
        <v>147</v>
      </c>
      <c r="D33" s="68">
        <v>1000</v>
      </c>
      <c r="E33" s="105"/>
      <c r="G33" s="65" t="s">
        <v>18</v>
      </c>
      <c r="H33" s="340" t="s">
        <v>411</v>
      </c>
      <c r="I33" s="68">
        <v>2600</v>
      </c>
      <c r="J33" s="105"/>
      <c r="L33" s="50"/>
      <c r="M33" s="157"/>
      <c r="N33" s="126"/>
      <c r="O33" s="126"/>
    </row>
    <row r="34" spans="2:15" ht="15" customHeight="1">
      <c r="B34" s="65" t="s">
        <v>20</v>
      </c>
      <c r="C34" s="66" t="s">
        <v>147</v>
      </c>
      <c r="D34" s="68">
        <v>850</v>
      </c>
      <c r="E34" s="105"/>
      <c r="G34" s="65" t="s">
        <v>32</v>
      </c>
      <c r="H34" s="340" t="s">
        <v>411</v>
      </c>
      <c r="I34" s="82">
        <v>1900</v>
      </c>
      <c r="J34" s="105"/>
    </row>
    <row r="35" spans="2:15" ht="15" customHeight="1">
      <c r="B35" s="65" t="s">
        <v>21</v>
      </c>
      <c r="C35" s="66" t="s">
        <v>147</v>
      </c>
      <c r="D35" s="68">
        <v>900</v>
      </c>
      <c r="E35" s="105"/>
      <c r="G35" s="65" t="s">
        <v>20</v>
      </c>
      <c r="H35" s="340" t="s">
        <v>411</v>
      </c>
      <c r="I35" s="82">
        <v>5200</v>
      </c>
      <c r="J35" s="105"/>
      <c r="L35" s="491"/>
      <c r="M35" s="491"/>
      <c r="N35" s="491"/>
      <c r="O35" s="491"/>
    </row>
    <row r="36" spans="2:15" ht="15" customHeight="1">
      <c r="B36" s="185" t="s">
        <v>425</v>
      </c>
      <c r="C36" s="66" t="s">
        <v>147</v>
      </c>
      <c r="D36" s="68">
        <v>750</v>
      </c>
      <c r="E36" s="105"/>
      <c r="G36" s="65" t="s">
        <v>33</v>
      </c>
      <c r="H36" s="340" t="s">
        <v>411</v>
      </c>
      <c r="I36" s="82">
        <v>2500</v>
      </c>
      <c r="J36" s="105"/>
      <c r="L36" s="35"/>
      <c r="M36" s="33"/>
      <c r="N36" s="48"/>
      <c r="O36" s="38"/>
    </row>
    <row r="37" spans="2:15" ht="15" customHeight="1" thickBot="1">
      <c r="B37" s="347" t="s">
        <v>426</v>
      </c>
      <c r="C37" s="348" t="s">
        <v>147</v>
      </c>
      <c r="D37" s="166">
        <v>190</v>
      </c>
      <c r="E37" s="169"/>
      <c r="G37" s="65" t="s">
        <v>21</v>
      </c>
      <c r="H37" s="340" t="s">
        <v>411</v>
      </c>
      <c r="I37" s="82">
        <v>3300</v>
      </c>
      <c r="J37" s="105"/>
      <c r="L37" s="50"/>
      <c r="M37" s="157"/>
      <c r="N37" s="126"/>
      <c r="O37" s="126"/>
    </row>
    <row r="38" spans="2:15" ht="15" customHeight="1" thickTop="1" thickBot="1">
      <c r="B38" s="497" t="s">
        <v>136</v>
      </c>
      <c r="C38" s="498"/>
      <c r="D38" s="162">
        <f>SUM(D31:D37)</f>
        <v>5590</v>
      </c>
      <c r="E38" s="184">
        <f>SUM(E31:E37)</f>
        <v>0</v>
      </c>
      <c r="G38" s="65" t="s">
        <v>36</v>
      </c>
      <c r="H38" s="340" t="s">
        <v>411</v>
      </c>
      <c r="I38" s="82">
        <v>2770</v>
      </c>
      <c r="J38" s="105"/>
      <c r="L38" s="50"/>
      <c r="M38" s="157"/>
      <c r="N38" s="126"/>
      <c r="O38" s="52"/>
    </row>
    <row r="39" spans="2:15" ht="15" customHeight="1" thickBot="1">
      <c r="B39" s="495" t="s">
        <v>133</v>
      </c>
      <c r="C39" s="496"/>
      <c r="D39" s="81">
        <f>SUM(D38,D30)</f>
        <v>14480</v>
      </c>
      <c r="E39" s="146">
        <f>SUM(E38,E30)</f>
        <v>0</v>
      </c>
      <c r="G39" s="241"/>
      <c r="H39" s="242"/>
      <c r="I39" s="161"/>
      <c r="J39" s="179"/>
    </row>
    <row r="41" spans="2:15" ht="15" customHeight="1">
      <c r="B41" s="489" t="s">
        <v>448</v>
      </c>
      <c r="C41" s="490"/>
      <c r="D41" s="490"/>
      <c r="E41" s="490"/>
      <c r="F41" s="490"/>
      <c r="G41" s="490"/>
      <c r="H41" s="490"/>
      <c r="I41" s="490"/>
      <c r="J41" s="490"/>
      <c r="K41" s="490"/>
      <c r="L41" s="490"/>
      <c r="M41" s="490"/>
      <c r="N41" s="490"/>
      <c r="O41" s="490"/>
    </row>
    <row r="42" spans="2:15">
      <c r="B42" s="35"/>
      <c r="C42" s="33"/>
      <c r="D42" s="38"/>
      <c r="E42" s="38"/>
      <c r="L42" s="375"/>
      <c r="M42" s="375"/>
      <c r="N42" s="375"/>
      <c r="O42" s="375"/>
    </row>
    <row r="43" spans="2:15">
      <c r="B43" s="35"/>
      <c r="C43" s="37"/>
      <c r="D43" s="38"/>
      <c r="E43" s="38"/>
      <c r="G43" s="488"/>
      <c r="H43" s="488"/>
      <c r="I43" s="156"/>
      <c r="J43" s="156"/>
    </row>
    <row r="44" spans="2:15">
      <c r="B44" s="35"/>
      <c r="C44" s="33"/>
      <c r="D44" s="38"/>
      <c r="E44" s="38"/>
      <c r="G44" s="35"/>
      <c r="H44" s="33"/>
      <c r="I44" s="36"/>
      <c r="J44" s="38"/>
    </row>
    <row r="45" spans="2:15">
      <c r="B45" s="35"/>
      <c r="C45" s="33"/>
      <c r="D45" s="38"/>
      <c r="E45" s="38"/>
      <c r="G45" s="35"/>
      <c r="H45" s="33"/>
      <c r="I45" s="36"/>
      <c r="J45" s="38"/>
    </row>
    <row r="46" spans="2:15">
      <c r="B46" s="35"/>
      <c r="C46" s="33"/>
      <c r="D46" s="38"/>
      <c r="E46" s="38"/>
      <c r="G46" s="35"/>
      <c r="H46" s="33"/>
      <c r="I46" s="36"/>
      <c r="J46" s="38"/>
    </row>
    <row r="47" spans="2:15">
      <c r="B47" s="35"/>
      <c r="C47" s="33"/>
      <c r="D47" s="38"/>
      <c r="E47" s="38"/>
      <c r="G47" s="35"/>
      <c r="H47" s="33"/>
      <c r="I47" s="36"/>
      <c r="J47" s="36"/>
      <c r="L47" s="121"/>
      <c r="M47" s="33"/>
      <c r="N47" s="20"/>
      <c r="O47" s="48"/>
    </row>
    <row r="48" spans="2:15">
      <c r="B48" s="35"/>
      <c r="C48" s="33"/>
      <c r="D48" s="38"/>
      <c r="E48" s="38"/>
      <c r="G48" s="35"/>
      <c r="H48" s="33"/>
      <c r="I48" s="36"/>
      <c r="J48" s="36"/>
      <c r="L48" s="35"/>
      <c r="M48" s="33"/>
      <c r="N48" s="38"/>
      <c r="O48" s="38"/>
    </row>
    <row r="49" spans="2:15">
      <c r="B49" s="35"/>
      <c r="C49" s="33"/>
      <c r="D49" s="38"/>
      <c r="E49" s="38"/>
      <c r="G49" s="35"/>
      <c r="H49" s="33"/>
      <c r="I49" s="36"/>
      <c r="J49" s="36"/>
      <c r="L49" s="35"/>
      <c r="M49" s="33"/>
      <c r="N49" s="36"/>
      <c r="O49" s="38"/>
    </row>
    <row r="50" spans="2:15">
      <c r="B50" s="35"/>
      <c r="C50" s="37"/>
      <c r="D50" s="38"/>
      <c r="E50" s="33"/>
      <c r="G50" s="35"/>
      <c r="H50" s="33"/>
      <c r="I50" s="38"/>
      <c r="J50" s="38"/>
      <c r="L50" s="35"/>
      <c r="M50" s="33"/>
      <c r="N50" s="36"/>
      <c r="O50" s="38"/>
    </row>
    <row r="51" spans="2:15">
      <c r="B51" s="488"/>
      <c r="C51" s="488"/>
      <c r="D51" s="154"/>
      <c r="E51" s="33"/>
      <c r="G51" s="35"/>
      <c r="H51" s="33"/>
      <c r="I51" s="36"/>
      <c r="J51" s="38"/>
      <c r="L51" s="488"/>
      <c r="M51" s="488"/>
      <c r="N51" s="156"/>
      <c r="O51" s="156"/>
    </row>
    <row r="52" spans="2:15">
      <c r="B52" s="35"/>
      <c r="C52" s="33"/>
      <c r="D52" s="38"/>
      <c r="E52" s="38"/>
      <c r="G52" s="35"/>
      <c r="H52" s="33"/>
      <c r="I52" s="36"/>
      <c r="J52" s="38"/>
      <c r="L52" s="491"/>
      <c r="M52" s="491"/>
      <c r="N52" s="51"/>
      <c r="O52" s="51"/>
    </row>
    <row r="53" spans="2:15">
      <c r="B53" s="35"/>
      <c r="C53" s="33"/>
      <c r="D53" s="38"/>
      <c r="E53" s="38"/>
      <c r="G53" s="35"/>
      <c r="H53" s="33"/>
      <c r="I53" s="36"/>
      <c r="J53" s="38"/>
    </row>
    <row r="54" spans="2:15">
      <c r="B54" s="35"/>
      <c r="C54" s="33"/>
      <c r="D54" s="38"/>
      <c r="E54" s="38"/>
      <c r="G54" s="35"/>
      <c r="H54" s="33"/>
      <c r="I54" s="36"/>
      <c r="J54" s="38"/>
      <c r="L54" s="491"/>
      <c r="M54" s="491"/>
      <c r="N54" s="491"/>
      <c r="O54" s="491"/>
    </row>
    <row r="55" spans="2:15">
      <c r="B55" s="35"/>
      <c r="C55" s="33"/>
      <c r="D55" s="38"/>
      <c r="E55" s="38"/>
      <c r="G55" s="35"/>
      <c r="H55" s="33"/>
      <c r="I55" s="36"/>
      <c r="J55" s="38"/>
      <c r="L55" s="35"/>
      <c r="M55" s="33"/>
      <c r="N55" s="36"/>
      <c r="O55" s="38"/>
    </row>
    <row r="56" spans="2:15">
      <c r="B56" s="35"/>
      <c r="C56" s="33"/>
      <c r="D56" s="38"/>
      <c r="E56" s="38"/>
      <c r="G56" s="35"/>
      <c r="H56" s="33"/>
      <c r="I56" s="36"/>
      <c r="J56" s="38"/>
      <c r="L56" s="35"/>
      <c r="M56" s="33"/>
      <c r="N56" s="36"/>
      <c r="O56" s="38"/>
    </row>
    <row r="57" spans="2:15">
      <c r="B57" s="35"/>
      <c r="C57" s="33"/>
      <c r="D57" s="38"/>
      <c r="E57" s="38"/>
      <c r="L57" s="50"/>
      <c r="M57" s="157"/>
      <c r="N57" s="126"/>
      <c r="O57" s="52"/>
    </row>
    <row r="58" spans="2:15">
      <c r="B58" s="488"/>
      <c r="C58" s="488"/>
      <c r="D58" s="38"/>
      <c r="E58" s="38"/>
    </row>
    <row r="59" spans="2:15">
      <c r="B59" s="491"/>
      <c r="C59" s="491"/>
      <c r="D59" s="153"/>
      <c r="E59" s="52"/>
    </row>
  </sheetData>
  <customSheetViews>
    <customSheetView guid="{5C72CF21-BE65-11D5-936B-0000F497F8AE}" showGridLines="0" showRuler="0">
      <selection activeCell="E39" sqref="E39"/>
      <pageMargins left="0.78740157480314965" right="0.19685039370078741" top="0.19685039370078741" bottom="0.19685039370078741" header="0" footer="0.11811023622047245"/>
      <pageSetup paperSize="9" scale="98" orientation="landscape" horizontalDpi="400" verticalDpi="400" r:id="rId1"/>
      <headerFooter alignWithMargins="0">
        <oddFooter>&amp;C&amp;10ア・朝日新聞/マ・毎日新聞/ヨ・読売新聞/サ・産経新聞/新・新潟日報/経・日経新聞/合・全紙取扱店</oddFooter>
      </headerFooter>
    </customSheetView>
  </customSheetViews>
  <mergeCells count="49">
    <mergeCell ref="L27:M27"/>
    <mergeCell ref="L12:M13"/>
    <mergeCell ref="N12:O13"/>
    <mergeCell ref="M14:O15"/>
    <mergeCell ref="L16:L17"/>
    <mergeCell ref="M16:N17"/>
    <mergeCell ref="L14:L15"/>
    <mergeCell ref="L18:L19"/>
    <mergeCell ref="M18:O19"/>
    <mergeCell ref="C16:E16"/>
    <mergeCell ref="C14:E14"/>
    <mergeCell ref="N3:O3"/>
    <mergeCell ref="L4:M4"/>
    <mergeCell ref="N11:O11"/>
    <mergeCell ref="L11:M11"/>
    <mergeCell ref="L5:N6"/>
    <mergeCell ref="M9:O10"/>
    <mergeCell ref="L28:M28"/>
    <mergeCell ref="B20:E20"/>
    <mergeCell ref="B4:E4"/>
    <mergeCell ref="B10:C10"/>
    <mergeCell ref="B19:C19"/>
    <mergeCell ref="C5:E5"/>
    <mergeCell ref="C6:E6"/>
    <mergeCell ref="C7:E7"/>
    <mergeCell ref="C8:E8"/>
    <mergeCell ref="C11:E11"/>
    <mergeCell ref="C12:E12"/>
    <mergeCell ref="C13:E13"/>
    <mergeCell ref="M7:O8"/>
    <mergeCell ref="L9:L10"/>
    <mergeCell ref="B18:C18"/>
    <mergeCell ref="G4:J4"/>
    <mergeCell ref="L51:M51"/>
    <mergeCell ref="B41:O41"/>
    <mergeCell ref="B59:C59"/>
    <mergeCell ref="B21:E21"/>
    <mergeCell ref="B39:C39"/>
    <mergeCell ref="B58:C58"/>
    <mergeCell ref="B38:C38"/>
    <mergeCell ref="B51:C51"/>
    <mergeCell ref="B30:C30"/>
    <mergeCell ref="L30:O30"/>
    <mergeCell ref="L35:O35"/>
    <mergeCell ref="L31:O31"/>
    <mergeCell ref="L52:M52"/>
    <mergeCell ref="G43:H43"/>
    <mergeCell ref="G28:H28"/>
    <mergeCell ref="L54:O54"/>
  </mergeCells>
  <phoneticPr fontId="10"/>
  <conditionalFormatting sqref="E17">
    <cfRule type="cellIs" dxfId="25" priority="7" operator="greaterThan">
      <formula>D17</formula>
    </cfRule>
  </conditionalFormatting>
  <conditionalFormatting sqref="E22:E27">
    <cfRule type="cellIs" dxfId="24" priority="6" operator="greaterThan">
      <formula>D22</formula>
    </cfRule>
  </conditionalFormatting>
  <conditionalFormatting sqref="E29">
    <cfRule type="cellIs" dxfId="23" priority="5" operator="greaterThan">
      <formula>D29</formula>
    </cfRule>
  </conditionalFormatting>
  <conditionalFormatting sqref="E31:E37">
    <cfRule type="cellIs" dxfId="22" priority="3" operator="greaterThan">
      <formula>D31</formula>
    </cfRule>
  </conditionalFormatting>
  <conditionalFormatting sqref="J5:J12 J15:J39">
    <cfRule type="cellIs" dxfId="21" priority="8" operator="greaterThan">
      <formula>I5</formula>
    </cfRule>
  </conditionalFormatting>
  <conditionalFormatting sqref="O23 O25:O26">
    <cfRule type="cellIs" dxfId="20" priority="1" operator="greaterThan">
      <formula>N23</formula>
    </cfRule>
  </conditionalFormatting>
  <printOptions horizontalCentered="1" verticalCentered="1" gridLinesSet="0"/>
  <pageMargins left="0" right="0" top="0.59055118110236227" bottom="0" header="0.39370078740157483" footer="0.39370078740157483"/>
  <pageSetup paperSize="9" orientation="landscape" verticalDpi="400" r:id="rId2"/>
  <headerFooter alignWithMargins="0">
    <oddHeader xml:space="preserve">&amp;L&amp;8    &amp;9 株式会社 速報社　　　　FAX　 0258-29-6358&amp;8
</oddHeader>
  </headerFooter>
  <rowBreaks count="1" manualBreakCount="1">
    <brk id="41" max="16383" man="1"/>
  </rowBreaks>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58"/>
  <sheetViews>
    <sheetView showGridLines="0" showZeros="0" zoomScale="98" zoomScaleNormal="98" workbookViewId="0">
      <selection activeCell="L3" sqref="L3"/>
    </sheetView>
  </sheetViews>
  <sheetFormatPr defaultRowHeight="13.5"/>
  <cols>
    <col min="1" max="1" width="2.5" style="27" customWidth="1"/>
    <col min="2" max="2" width="13.625" style="27" customWidth="1"/>
    <col min="3" max="3" width="7.625" style="27" customWidth="1"/>
    <col min="4" max="5" width="9.625" style="27" customWidth="1"/>
    <col min="6" max="6" width="2.625" style="27" customWidth="1"/>
    <col min="7" max="7" width="13.625" style="27" customWidth="1"/>
    <col min="8" max="8" width="7.625" style="27" customWidth="1"/>
    <col min="9" max="10" width="9.625" style="27" customWidth="1"/>
    <col min="11" max="11" width="2.625" style="27" customWidth="1"/>
    <col min="12" max="12" width="13.625" style="27" customWidth="1"/>
    <col min="13" max="13" width="7.625" style="27" customWidth="1"/>
    <col min="14" max="15" width="9.625" style="27" customWidth="1"/>
    <col min="16" max="16384" width="9" style="27"/>
  </cols>
  <sheetData>
    <row r="1" spans="2:15" s="18" customFormat="1" ht="15" customHeight="1">
      <c r="E1" s="373"/>
      <c r="J1"/>
      <c r="K1"/>
      <c r="L1"/>
      <c r="M1"/>
    </row>
    <row r="2" spans="2:15" s="18" customFormat="1" ht="15" customHeight="1" thickBot="1">
      <c r="B2" s="252"/>
      <c r="E2" s="373"/>
      <c r="J2"/>
      <c r="K2"/>
      <c r="L2"/>
      <c r="M2"/>
    </row>
    <row r="3" spans="2:15" ht="15" customHeight="1" thickTop="1" thickBot="1">
      <c r="B3" s="28" t="s">
        <v>135</v>
      </c>
      <c r="C3" s="29" t="s">
        <v>14</v>
      </c>
      <c r="D3" s="29" t="s">
        <v>15</v>
      </c>
      <c r="E3" s="30" t="s">
        <v>296</v>
      </c>
      <c r="G3" s="28" t="s">
        <v>135</v>
      </c>
      <c r="H3" s="29" t="s">
        <v>14</v>
      </c>
      <c r="I3" s="29" t="s">
        <v>15</v>
      </c>
      <c r="J3" s="30" t="s">
        <v>296</v>
      </c>
      <c r="L3" s="378" t="s">
        <v>589</v>
      </c>
      <c r="M3" s="379"/>
      <c r="N3" s="514" t="s">
        <v>152</v>
      </c>
      <c r="O3" s="515"/>
    </row>
    <row r="4" spans="2:15" s="18" customFormat="1" ht="15" customHeight="1">
      <c r="B4" s="556" t="s">
        <v>323</v>
      </c>
      <c r="C4" s="557"/>
      <c r="D4" s="557"/>
      <c r="E4" s="558"/>
      <c r="F4" s="27"/>
      <c r="G4" s="492" t="s">
        <v>326</v>
      </c>
      <c r="H4" s="493"/>
      <c r="I4" s="493"/>
      <c r="J4" s="494"/>
      <c r="K4" s="27"/>
      <c r="L4" s="510" t="s">
        <v>16</v>
      </c>
      <c r="M4" s="516"/>
      <c r="N4" s="31"/>
      <c r="O4" s="380"/>
    </row>
    <row r="5" spans="2:15" ht="15" customHeight="1">
      <c r="B5" s="65" t="s">
        <v>208</v>
      </c>
      <c r="C5" s="66" t="s">
        <v>34</v>
      </c>
      <c r="D5" s="68">
        <v>2950</v>
      </c>
      <c r="E5" s="105"/>
      <c r="G5" s="185" t="s">
        <v>404</v>
      </c>
      <c r="H5" s="171" t="s">
        <v>300</v>
      </c>
      <c r="I5" s="82">
        <v>8650</v>
      </c>
      <c r="J5" s="105"/>
      <c r="L5" s="521"/>
      <c r="M5" s="522"/>
      <c r="N5" s="522"/>
      <c r="O5" s="381" t="s">
        <v>357</v>
      </c>
    </row>
    <row r="6" spans="2:15" ht="15" customHeight="1" thickBot="1">
      <c r="B6" s="91" t="s">
        <v>209</v>
      </c>
      <c r="C6" s="92" t="s">
        <v>34</v>
      </c>
      <c r="D6" s="137">
        <v>890</v>
      </c>
      <c r="E6" s="105"/>
      <c r="G6" s="185" t="s">
        <v>405</v>
      </c>
      <c r="H6" s="171" t="s">
        <v>300</v>
      </c>
      <c r="I6" s="82">
        <v>8300</v>
      </c>
      <c r="J6" s="105"/>
      <c r="L6" s="523"/>
      <c r="M6" s="524"/>
      <c r="N6" s="524"/>
      <c r="O6" s="382"/>
    </row>
    <row r="7" spans="2:15" ht="15" customHeight="1">
      <c r="B7" s="117" t="s">
        <v>233</v>
      </c>
      <c r="C7" s="401" t="s">
        <v>438</v>
      </c>
      <c r="D7" s="401"/>
      <c r="E7" s="408"/>
      <c r="F7" s="32"/>
      <c r="G7" s="91" t="s">
        <v>47</v>
      </c>
      <c r="H7" s="401" t="s">
        <v>467</v>
      </c>
      <c r="I7" s="401"/>
      <c r="J7" s="408"/>
      <c r="L7" s="383" t="s">
        <v>171</v>
      </c>
      <c r="M7" s="506"/>
      <c r="N7" s="506"/>
      <c r="O7" s="507"/>
    </row>
    <row r="8" spans="2:15" ht="15" customHeight="1" thickBot="1">
      <c r="B8" s="117" t="s">
        <v>233</v>
      </c>
      <c r="C8" s="83" t="s">
        <v>439</v>
      </c>
      <c r="D8" s="68">
        <v>3430</v>
      </c>
      <c r="E8" s="105"/>
      <c r="F8" s="32"/>
      <c r="G8" s="93" t="s">
        <v>48</v>
      </c>
      <c r="H8" s="78"/>
      <c r="I8" s="414"/>
      <c r="J8" s="413"/>
      <c r="L8" s="384"/>
      <c r="M8" s="508"/>
      <c r="N8" s="508"/>
      <c r="O8" s="509"/>
    </row>
    <row r="9" spans="2:15" ht="15" customHeight="1" thickBot="1">
      <c r="B9" s="266"/>
      <c r="C9" s="267"/>
      <c r="D9" s="268"/>
      <c r="E9" s="182"/>
      <c r="F9" s="34"/>
      <c r="G9" s="65" t="s">
        <v>47</v>
      </c>
      <c r="H9" s="66" t="s">
        <v>143</v>
      </c>
      <c r="I9" s="82">
        <v>2700</v>
      </c>
      <c r="J9" s="105"/>
      <c r="L9" s="510" t="s">
        <v>172</v>
      </c>
      <c r="M9" s="525"/>
      <c r="N9" s="526"/>
      <c r="O9" s="527"/>
    </row>
    <row r="10" spans="2:15" ht="15" customHeight="1" thickTop="1" thickBot="1">
      <c r="B10" s="172" t="s">
        <v>259</v>
      </c>
      <c r="C10" s="173"/>
      <c r="D10" s="89">
        <f>SUM(D5:D9)</f>
        <v>7270</v>
      </c>
      <c r="E10" s="170">
        <f>SUM(E5:E9)</f>
        <v>0</v>
      </c>
      <c r="G10" s="91" t="s">
        <v>58</v>
      </c>
      <c r="H10" s="92" t="s">
        <v>34</v>
      </c>
      <c r="I10" s="143">
        <v>1700</v>
      </c>
      <c r="J10" s="105"/>
      <c r="L10" s="511"/>
      <c r="M10" s="528"/>
      <c r="N10" s="529"/>
      <c r="O10" s="530"/>
    </row>
    <row r="11" spans="2:15" ht="15" customHeight="1" thickBot="1">
      <c r="B11" s="243"/>
      <c r="C11" s="243"/>
      <c r="D11" s="257"/>
      <c r="E11" s="257"/>
      <c r="G11" s="79"/>
      <c r="H11" s="80"/>
      <c r="I11" s="107"/>
      <c r="J11" s="169"/>
      <c r="L11" s="519" t="s">
        <v>173</v>
      </c>
      <c r="M11" s="520"/>
      <c r="N11" s="517" t="s">
        <v>174</v>
      </c>
      <c r="O11" s="518"/>
    </row>
    <row r="12" spans="2:15" ht="15" customHeight="1" thickTop="1" thickBot="1">
      <c r="B12" s="569" t="s">
        <v>325</v>
      </c>
      <c r="C12" s="570"/>
      <c r="D12" s="570"/>
      <c r="E12" s="571"/>
      <c r="G12" s="564" t="s">
        <v>259</v>
      </c>
      <c r="H12" s="565"/>
      <c r="I12" s="86">
        <f>SUM(I5:I11)</f>
        <v>21350</v>
      </c>
      <c r="J12" s="96">
        <f>SUM(J5:J11)</f>
        <v>0</v>
      </c>
      <c r="L12" s="559">
        <f>新潟市!L12</f>
        <v>0</v>
      </c>
      <c r="M12" s="560"/>
      <c r="N12" s="532">
        <f>E10+E15+E22+E29+E37+J12+J22+J28+J37+O30</f>
        <v>0</v>
      </c>
      <c r="O12" s="535"/>
    </row>
    <row r="13" spans="2:15" ht="15" customHeight="1" thickBot="1">
      <c r="B13" s="65" t="s">
        <v>63</v>
      </c>
      <c r="C13" s="66" t="s">
        <v>34</v>
      </c>
      <c r="D13" s="68">
        <v>10000</v>
      </c>
      <c r="E13" s="105"/>
      <c r="G13" s="563"/>
      <c r="H13" s="563"/>
      <c r="I13" s="563"/>
      <c r="J13" s="563"/>
      <c r="L13" s="561"/>
      <c r="M13" s="562"/>
      <c r="N13" s="534"/>
      <c r="O13" s="536"/>
    </row>
    <row r="14" spans="2:15" ht="15" customHeight="1" thickBot="1">
      <c r="B14" s="272" t="s">
        <v>470</v>
      </c>
      <c r="C14" s="80" t="s">
        <v>34</v>
      </c>
      <c r="D14" s="74">
        <v>4150</v>
      </c>
      <c r="E14" s="169"/>
      <c r="G14" s="566" t="s">
        <v>324</v>
      </c>
      <c r="H14" s="567"/>
      <c r="I14" s="567"/>
      <c r="J14" s="568"/>
      <c r="L14" s="543" t="s">
        <v>175</v>
      </c>
      <c r="M14" s="537" t="s">
        <v>457</v>
      </c>
      <c r="N14" s="538"/>
      <c r="O14" s="539"/>
    </row>
    <row r="15" spans="2:15" ht="15" customHeight="1" thickTop="1" thickBot="1">
      <c r="B15" s="172" t="s">
        <v>259</v>
      </c>
      <c r="C15" s="173"/>
      <c r="D15" s="86">
        <f>SUM(D13:D14)</f>
        <v>14150</v>
      </c>
      <c r="E15" s="96">
        <f>SUM(E13:E14)</f>
        <v>0</v>
      </c>
      <c r="G15" s="117" t="s">
        <v>189</v>
      </c>
      <c r="H15" s="223" t="s">
        <v>143</v>
      </c>
      <c r="I15" s="82">
        <v>960</v>
      </c>
      <c r="J15" s="105"/>
      <c r="L15" s="544"/>
      <c r="M15" s="540"/>
      <c r="N15" s="541"/>
      <c r="O15" s="542"/>
    </row>
    <row r="16" spans="2:15" ht="15" customHeight="1" thickBot="1">
      <c r="B16" s="573"/>
      <c r="C16" s="573"/>
      <c r="D16" s="573"/>
      <c r="E16" s="573"/>
      <c r="G16" s="117" t="s">
        <v>189</v>
      </c>
      <c r="H16" s="83" t="s">
        <v>300</v>
      </c>
      <c r="I16" s="82">
        <v>5230</v>
      </c>
      <c r="J16" s="105"/>
      <c r="L16" s="543" t="s">
        <v>176</v>
      </c>
      <c r="M16" s="545"/>
      <c r="N16" s="546"/>
      <c r="O16" s="385"/>
    </row>
    <row r="17" spans="2:15" ht="15" customHeight="1" thickBot="1">
      <c r="B17" s="569" t="s">
        <v>373</v>
      </c>
      <c r="C17" s="570"/>
      <c r="D17" s="570"/>
      <c r="E17" s="571"/>
      <c r="G17" s="117" t="s">
        <v>190</v>
      </c>
      <c r="H17" s="223" t="s">
        <v>312</v>
      </c>
      <c r="I17" s="82">
        <v>1950</v>
      </c>
      <c r="J17" s="105"/>
      <c r="L17" s="544"/>
      <c r="M17" s="547"/>
      <c r="N17" s="548"/>
      <c r="O17" s="386" t="s">
        <v>459</v>
      </c>
    </row>
    <row r="18" spans="2:15" ht="15" customHeight="1">
      <c r="B18" s="185" t="s">
        <v>334</v>
      </c>
      <c r="C18" s="401" t="s">
        <v>438</v>
      </c>
      <c r="D18" s="401"/>
      <c r="E18" s="408"/>
      <c r="G18" s="142" t="s">
        <v>222</v>
      </c>
      <c r="H18" s="171" t="s">
        <v>300</v>
      </c>
      <c r="I18" s="158">
        <v>1650</v>
      </c>
      <c r="J18" s="105"/>
      <c r="L18" s="543" t="s">
        <v>454</v>
      </c>
      <c r="M18" s="550"/>
      <c r="N18" s="551"/>
      <c r="O18" s="552"/>
    </row>
    <row r="19" spans="2:15" ht="15" customHeight="1" thickBot="1">
      <c r="B19" s="65" t="s">
        <v>57</v>
      </c>
      <c r="C19" s="83" t="s">
        <v>312</v>
      </c>
      <c r="D19" s="82">
        <v>6750</v>
      </c>
      <c r="E19" s="105"/>
      <c r="G19" s="117" t="s">
        <v>223</v>
      </c>
      <c r="H19" s="171" t="s">
        <v>300</v>
      </c>
      <c r="I19" s="82">
        <v>1350</v>
      </c>
      <c r="J19" s="105"/>
      <c r="L19" s="549"/>
      <c r="M19" s="553"/>
      <c r="N19" s="554"/>
      <c r="O19" s="555"/>
    </row>
    <row r="20" spans="2:15" ht="15" customHeight="1" thickTop="1" thickBot="1">
      <c r="B20" s="231" t="s">
        <v>484</v>
      </c>
      <c r="C20" s="92" t="s">
        <v>34</v>
      </c>
      <c r="D20" s="143">
        <v>230</v>
      </c>
      <c r="E20" s="182"/>
      <c r="G20" s="117" t="s">
        <v>224</v>
      </c>
      <c r="H20" s="66" t="s">
        <v>56</v>
      </c>
      <c r="I20" s="82">
        <v>890</v>
      </c>
      <c r="J20" s="105"/>
    </row>
    <row r="21" spans="2:15" ht="15" customHeight="1" thickBot="1">
      <c r="B21" s="427" t="s">
        <v>485</v>
      </c>
      <c r="C21" s="224" t="s">
        <v>312</v>
      </c>
      <c r="D21" s="107">
        <v>120</v>
      </c>
      <c r="E21" s="169"/>
      <c r="G21" s="259" t="s">
        <v>225</v>
      </c>
      <c r="H21" s="80" t="s">
        <v>34</v>
      </c>
      <c r="I21" s="143">
        <v>2030</v>
      </c>
      <c r="J21" s="182"/>
      <c r="L21" s="28" t="s">
        <v>135</v>
      </c>
      <c r="M21" s="29" t="s">
        <v>14</v>
      </c>
      <c r="N21" s="29" t="s">
        <v>15</v>
      </c>
      <c r="O21" s="30" t="s">
        <v>296</v>
      </c>
    </row>
    <row r="22" spans="2:15" ht="15" customHeight="1" thickTop="1" thickBot="1">
      <c r="B22" s="256" t="s">
        <v>259</v>
      </c>
      <c r="C22" s="247"/>
      <c r="D22" s="86">
        <f>SUM(D19:D21)</f>
        <v>7100</v>
      </c>
      <c r="E22" s="96">
        <f>SUM(E19:E21)</f>
        <v>0</v>
      </c>
      <c r="G22" s="172" t="s">
        <v>259</v>
      </c>
      <c r="H22" s="173"/>
      <c r="I22" s="360">
        <f>SUM(I15:I21)</f>
        <v>14060</v>
      </c>
      <c r="J22" s="361">
        <f>SUM(J15:J21)</f>
        <v>0</v>
      </c>
      <c r="L22" s="569" t="s">
        <v>240</v>
      </c>
      <c r="M22" s="570"/>
      <c r="N22" s="570"/>
      <c r="O22" s="571"/>
    </row>
    <row r="23" spans="2:15" ht="15" customHeight="1" thickBot="1">
      <c r="B23" s="258"/>
      <c r="C23" s="244"/>
      <c r="D23" s="246"/>
      <c r="E23" s="246"/>
      <c r="G23" s="258"/>
      <c r="H23" s="244"/>
      <c r="I23" s="246"/>
      <c r="J23" s="246"/>
      <c r="L23" s="65" t="s">
        <v>59</v>
      </c>
      <c r="M23" s="66" t="s">
        <v>34</v>
      </c>
      <c r="N23" s="82">
        <v>1420</v>
      </c>
      <c r="O23" s="105"/>
    </row>
    <row r="24" spans="2:15" ht="15" customHeight="1">
      <c r="B24" s="569" t="s">
        <v>328</v>
      </c>
      <c r="C24" s="570"/>
      <c r="D24" s="570"/>
      <c r="E24" s="571"/>
      <c r="G24" s="569" t="s">
        <v>327</v>
      </c>
      <c r="H24" s="570"/>
      <c r="I24" s="570"/>
      <c r="J24" s="571"/>
      <c r="L24" s="65" t="s">
        <v>60</v>
      </c>
      <c r="M24" s="66" t="s">
        <v>34</v>
      </c>
      <c r="N24" s="68">
        <v>50</v>
      </c>
      <c r="O24" s="105"/>
    </row>
    <row r="25" spans="2:15" ht="15" customHeight="1">
      <c r="B25" s="65" t="s">
        <v>52</v>
      </c>
      <c r="C25" s="171" t="s">
        <v>300</v>
      </c>
      <c r="D25" s="82">
        <v>3030</v>
      </c>
      <c r="E25" s="105"/>
      <c r="G25" s="65" t="s">
        <v>49</v>
      </c>
      <c r="H25" s="66" t="s">
        <v>34</v>
      </c>
      <c r="I25" s="82">
        <v>6050</v>
      </c>
      <c r="J25" s="105"/>
      <c r="L25" s="65" t="s">
        <v>61</v>
      </c>
      <c r="M25" s="66" t="s">
        <v>34</v>
      </c>
      <c r="N25" s="82">
        <v>130</v>
      </c>
      <c r="O25" s="105"/>
    </row>
    <row r="26" spans="2:15" ht="15" customHeight="1">
      <c r="B26" s="65" t="s">
        <v>52</v>
      </c>
      <c r="C26" s="66" t="s">
        <v>143</v>
      </c>
      <c r="D26" s="68">
        <v>640</v>
      </c>
      <c r="E26" s="105"/>
      <c r="G26" s="65" t="s">
        <v>50</v>
      </c>
      <c r="H26" s="66" t="s">
        <v>34</v>
      </c>
      <c r="I26" s="82">
        <v>1950</v>
      </c>
      <c r="J26" s="105"/>
      <c r="L26" s="65" t="s">
        <v>62</v>
      </c>
      <c r="M26" s="66" t="s">
        <v>34</v>
      </c>
      <c r="N26" s="82">
        <v>230</v>
      </c>
      <c r="O26" s="105"/>
    </row>
    <row r="27" spans="2:15" ht="15" customHeight="1" thickBot="1">
      <c r="B27" s="65" t="s">
        <v>54</v>
      </c>
      <c r="C27" s="171" t="s">
        <v>300</v>
      </c>
      <c r="D27" s="82">
        <v>1540</v>
      </c>
      <c r="E27" s="105"/>
      <c r="G27" s="79" t="s">
        <v>51</v>
      </c>
      <c r="H27" s="80" t="s">
        <v>34</v>
      </c>
      <c r="I27" s="143">
        <v>300</v>
      </c>
      <c r="J27" s="182"/>
      <c r="L27" s="65" t="s">
        <v>64</v>
      </c>
      <c r="M27" s="66" t="s">
        <v>34</v>
      </c>
      <c r="N27" s="82">
        <v>520</v>
      </c>
      <c r="O27" s="105"/>
    </row>
    <row r="28" spans="2:15" ht="15" customHeight="1" thickTop="1" thickBot="1">
      <c r="B28" s="79" t="s">
        <v>55</v>
      </c>
      <c r="C28" s="80" t="s">
        <v>34</v>
      </c>
      <c r="D28" s="107">
        <v>850</v>
      </c>
      <c r="E28" s="105"/>
      <c r="G28" s="172" t="s">
        <v>259</v>
      </c>
      <c r="H28" s="173"/>
      <c r="I28" s="114">
        <f>SUM(I25:I27)</f>
        <v>8300</v>
      </c>
      <c r="J28" s="170">
        <f>SUM(J25:J27)</f>
        <v>0</v>
      </c>
      <c r="L28" s="231" t="s">
        <v>478</v>
      </c>
      <c r="M28" s="92" t="s">
        <v>34</v>
      </c>
      <c r="N28" s="143">
        <v>60</v>
      </c>
      <c r="O28" s="182"/>
    </row>
    <row r="29" spans="2:15" ht="15" customHeight="1" thickTop="1" thickBot="1">
      <c r="B29" s="256" t="s">
        <v>259</v>
      </c>
      <c r="C29" s="247"/>
      <c r="D29" s="86">
        <f>SUM(D25:D28)</f>
        <v>6060</v>
      </c>
      <c r="E29" s="181">
        <f>SUM(E25:E28)</f>
        <v>0</v>
      </c>
      <c r="L29" s="231" t="s">
        <v>482</v>
      </c>
      <c r="M29" s="92" t="s">
        <v>34</v>
      </c>
      <c r="N29" s="143">
        <v>70</v>
      </c>
      <c r="O29" s="182"/>
    </row>
    <row r="30" spans="2:15" ht="15" customHeight="1" thickTop="1" thickBot="1">
      <c r="B30" s="124"/>
      <c r="C30" s="124"/>
      <c r="D30" s="126"/>
      <c r="E30" s="126"/>
      <c r="G30" s="566" t="s">
        <v>476</v>
      </c>
      <c r="H30" s="567"/>
      <c r="I30" s="567"/>
      <c r="J30" s="568"/>
      <c r="L30" s="358" t="s">
        <v>259</v>
      </c>
      <c r="M30" s="359"/>
      <c r="N30" s="123">
        <f>SUM(N23:N29)</f>
        <v>2480</v>
      </c>
      <c r="O30" s="181">
        <f>SUM(O23:O29)</f>
        <v>0</v>
      </c>
    </row>
    <row r="31" spans="2:15" ht="15" customHeight="1">
      <c r="B31" s="569" t="s">
        <v>322</v>
      </c>
      <c r="C31" s="570"/>
      <c r="D31" s="570"/>
      <c r="E31" s="571"/>
      <c r="G31" s="117" t="s">
        <v>274</v>
      </c>
      <c r="H31" s="66" t="s">
        <v>34</v>
      </c>
      <c r="I31" s="82">
        <v>1650</v>
      </c>
      <c r="J31" s="105"/>
      <c r="L31" s="35"/>
      <c r="M31" s="33"/>
      <c r="N31" s="48"/>
      <c r="O31" s="48"/>
    </row>
    <row r="32" spans="2:15" ht="15" customHeight="1">
      <c r="B32" s="218" t="s">
        <v>489</v>
      </c>
      <c r="C32" s="208" t="s">
        <v>300</v>
      </c>
      <c r="D32" s="206">
        <v>5030</v>
      </c>
      <c r="E32" s="105"/>
      <c r="G32" s="117" t="s">
        <v>275</v>
      </c>
      <c r="H32" s="401" t="s">
        <v>477</v>
      </c>
      <c r="I32" s="401"/>
      <c r="J32" s="408"/>
      <c r="L32" s="35"/>
      <c r="M32" s="33"/>
      <c r="N32" s="20"/>
      <c r="O32" s="20"/>
    </row>
    <row r="33" spans="2:15" ht="15" customHeight="1">
      <c r="B33" s="185" t="s">
        <v>318</v>
      </c>
      <c r="C33" s="405" t="s">
        <v>490</v>
      </c>
      <c r="D33" s="406"/>
      <c r="E33" s="407"/>
      <c r="G33" s="65" t="s">
        <v>273</v>
      </c>
      <c r="H33" s="401" t="s">
        <v>437</v>
      </c>
      <c r="I33" s="401"/>
      <c r="J33" s="408"/>
      <c r="L33" s="35"/>
      <c r="M33" s="33"/>
      <c r="N33" s="20"/>
      <c r="O33" s="20"/>
    </row>
    <row r="34" spans="2:15" ht="15" customHeight="1">
      <c r="B34" s="218" t="s">
        <v>351</v>
      </c>
      <c r="C34" s="208" t="s">
        <v>147</v>
      </c>
      <c r="D34" s="206">
        <v>700</v>
      </c>
      <c r="E34" s="105"/>
      <c r="G34" s="117" t="s">
        <v>276</v>
      </c>
      <c r="H34" s="401" t="s">
        <v>578</v>
      </c>
      <c r="I34" s="401"/>
      <c r="J34" s="408"/>
      <c r="L34" s="35"/>
      <c r="M34" s="33"/>
      <c r="N34" s="20"/>
      <c r="O34" s="20"/>
    </row>
    <row r="35" spans="2:15" ht="15" customHeight="1">
      <c r="B35" s="65" t="s">
        <v>46</v>
      </c>
      <c r="C35" s="66" t="s">
        <v>34</v>
      </c>
      <c r="D35" s="68">
        <v>2130</v>
      </c>
      <c r="E35" s="105"/>
      <c r="G35" s="187" t="s">
        <v>579</v>
      </c>
      <c r="H35" s="66" t="s">
        <v>34</v>
      </c>
      <c r="I35" s="82">
        <v>1100</v>
      </c>
      <c r="J35" s="105"/>
      <c r="L35" s="35"/>
      <c r="M35" s="33"/>
      <c r="N35" s="20"/>
      <c r="O35" s="20"/>
    </row>
    <row r="36" spans="2:15" ht="15" customHeight="1" thickBot="1">
      <c r="B36" s="354"/>
      <c r="C36" s="355"/>
      <c r="D36" s="356"/>
      <c r="E36" s="357"/>
      <c r="G36" s="79" t="s">
        <v>53</v>
      </c>
      <c r="H36" s="92" t="s">
        <v>34</v>
      </c>
      <c r="I36" s="143">
        <v>1070</v>
      </c>
      <c r="J36" s="182"/>
      <c r="L36" s="491"/>
      <c r="M36" s="491"/>
      <c r="N36" s="126"/>
      <c r="O36" s="126"/>
    </row>
    <row r="37" spans="2:15" ht="15" customHeight="1" thickTop="1" thickBot="1">
      <c r="B37" s="358" t="s">
        <v>259</v>
      </c>
      <c r="C37" s="359"/>
      <c r="D37" s="129">
        <f>SUM(D32:D36)</f>
        <v>7860</v>
      </c>
      <c r="E37" s="115">
        <f>SUM(E32:E36)</f>
        <v>0</v>
      </c>
      <c r="G37" s="172" t="s">
        <v>259</v>
      </c>
      <c r="H37" s="359"/>
      <c r="I37" s="123">
        <f>SUM(I31:I36)</f>
        <v>3820</v>
      </c>
      <c r="J37" s="181">
        <f>SUM(J31:J36)</f>
        <v>0</v>
      </c>
      <c r="L37" s="35"/>
      <c r="M37" s="33"/>
      <c r="N37" s="48"/>
      <c r="O37" s="48"/>
    </row>
    <row r="38" spans="2:15" ht="15" customHeight="1">
      <c r="B38" s="35"/>
      <c r="C38" s="33"/>
      <c r="D38" s="20"/>
      <c r="E38" s="20"/>
      <c r="G38" s="35"/>
      <c r="H38" s="33"/>
      <c r="I38" s="20"/>
      <c r="J38" s="20"/>
      <c r="L38" s="35"/>
      <c r="M38" s="33"/>
      <c r="N38" s="48"/>
      <c r="O38" s="48"/>
    </row>
    <row r="39" spans="2:15" ht="15" customHeight="1">
      <c r="B39" s="375"/>
      <c r="C39" s="375"/>
      <c r="D39" s="375"/>
      <c r="E39" s="375"/>
      <c r="F39" s="375"/>
      <c r="G39" s="375"/>
      <c r="H39" s="375"/>
      <c r="I39" s="375"/>
      <c r="J39" s="375"/>
      <c r="K39" s="375"/>
      <c r="L39" s="491"/>
      <c r="M39" s="491"/>
      <c r="N39" s="51"/>
      <c r="O39" s="51"/>
    </row>
    <row r="40" spans="2:15" ht="15" customHeight="1">
      <c r="B40" s="35"/>
      <c r="C40" s="138"/>
      <c r="D40" s="38"/>
      <c r="L40" s="491"/>
      <c r="M40" s="491"/>
      <c r="N40" s="126"/>
      <c r="O40" s="38"/>
    </row>
    <row r="41" spans="2:15" ht="15" customHeight="1">
      <c r="B41" s="489" t="s">
        <v>448</v>
      </c>
      <c r="C41" s="489"/>
      <c r="D41" s="489"/>
      <c r="E41" s="489"/>
      <c r="F41" s="489"/>
      <c r="G41" s="489"/>
      <c r="H41" s="489"/>
      <c r="I41" s="489"/>
      <c r="J41" s="489"/>
      <c r="K41" s="489"/>
      <c r="L41" s="489"/>
      <c r="M41" s="489"/>
      <c r="N41" s="489"/>
      <c r="O41" s="489"/>
    </row>
    <row r="42" spans="2:15">
      <c r="B42" s="572"/>
      <c r="C42" s="572"/>
      <c r="D42" s="51"/>
      <c r="E42" s="51"/>
      <c r="L42" s="375"/>
      <c r="M42" s="375"/>
      <c r="N42" s="375"/>
      <c r="O42" s="375"/>
    </row>
    <row r="43" spans="2:15">
      <c r="B43" s="572"/>
      <c r="C43" s="572"/>
      <c r="D43" s="572"/>
      <c r="E43" s="572"/>
    </row>
    <row r="44" spans="2:15">
      <c r="B44" s="572"/>
      <c r="C44" s="572"/>
      <c r="D44" s="572"/>
      <c r="E44" s="572"/>
    </row>
    <row r="45" spans="2:15">
      <c r="B45" s="34"/>
      <c r="C45" s="33"/>
      <c r="D45" s="36"/>
      <c r="E45" s="38"/>
    </row>
    <row r="46" spans="2:15">
      <c r="B46" s="34"/>
      <c r="C46" s="33"/>
      <c r="D46" s="36"/>
      <c r="E46" s="38"/>
    </row>
    <row r="47" spans="2:15">
      <c r="B47" s="34"/>
      <c r="C47" s="33"/>
      <c r="D47" s="36"/>
      <c r="E47" s="38"/>
    </row>
    <row r="48" spans="2:15">
      <c r="B48" s="34"/>
      <c r="C48" s="33"/>
      <c r="D48" s="36"/>
      <c r="E48" s="38"/>
    </row>
    <row r="49" spans="2:5">
      <c r="B49" s="34"/>
      <c r="C49" s="33"/>
      <c r="D49" s="36"/>
      <c r="E49" s="38"/>
    </row>
    <row r="50" spans="2:5">
      <c r="B50" s="34"/>
      <c r="C50" s="33"/>
      <c r="D50" s="36"/>
      <c r="E50" s="38"/>
    </row>
    <row r="51" spans="2:5">
      <c r="B51" s="34"/>
      <c r="C51" s="33"/>
      <c r="D51" s="36"/>
      <c r="E51" s="38"/>
    </row>
    <row r="52" spans="2:5">
      <c r="B52" s="138"/>
      <c r="C52" s="33"/>
      <c r="D52" s="36"/>
      <c r="E52" s="38"/>
    </row>
    <row r="53" spans="2:5">
      <c r="B53" s="572"/>
      <c r="C53" s="572"/>
      <c r="D53" s="153"/>
      <c r="E53" s="149"/>
    </row>
    <row r="54" spans="2:5">
      <c r="B54" s="491"/>
      <c r="C54" s="491"/>
      <c r="D54" s="491"/>
      <c r="E54" s="491"/>
    </row>
    <row r="55" spans="2:5">
      <c r="B55" s="491"/>
      <c r="C55" s="491"/>
      <c r="D55" s="491"/>
      <c r="E55" s="491"/>
    </row>
    <row r="56" spans="2:5">
      <c r="B56" s="35"/>
      <c r="C56" s="33"/>
      <c r="D56" s="38"/>
      <c r="E56" s="38"/>
    </row>
    <row r="57" spans="2:5">
      <c r="B57" s="33"/>
      <c r="C57" s="33"/>
      <c r="D57" s="38"/>
      <c r="E57"/>
    </row>
    <row r="58" spans="2:5">
      <c r="B58" s="50"/>
      <c r="C58" s="159"/>
      <c r="D58" s="126"/>
      <c r="E58" s="52"/>
    </row>
  </sheetData>
  <mergeCells count="39">
    <mergeCell ref="L39:M39"/>
    <mergeCell ref="B31:E31"/>
    <mergeCell ref="B12:E12"/>
    <mergeCell ref="M9:O10"/>
    <mergeCell ref="B41:O41"/>
    <mergeCell ref="G14:J14"/>
    <mergeCell ref="L18:L19"/>
    <mergeCell ref="M18:O19"/>
    <mergeCell ref="M14:O15"/>
    <mergeCell ref="L16:L17"/>
    <mergeCell ref="M16:N17"/>
    <mergeCell ref="B55:E55"/>
    <mergeCell ref="L36:M36"/>
    <mergeCell ref="G13:J13"/>
    <mergeCell ref="G12:H12"/>
    <mergeCell ref="G30:J30"/>
    <mergeCell ref="G24:J24"/>
    <mergeCell ref="B42:C42"/>
    <mergeCell ref="B43:E43"/>
    <mergeCell ref="B44:E44"/>
    <mergeCell ref="B53:C53"/>
    <mergeCell ref="B54:E54"/>
    <mergeCell ref="L40:M40"/>
    <mergeCell ref="L22:O22"/>
    <mergeCell ref="B16:E16"/>
    <mergeCell ref="B24:E24"/>
    <mergeCell ref="B17:E17"/>
    <mergeCell ref="B4:E4"/>
    <mergeCell ref="G4:J4"/>
    <mergeCell ref="N3:O3"/>
    <mergeCell ref="L4:M4"/>
    <mergeCell ref="L14:L15"/>
    <mergeCell ref="M7:O8"/>
    <mergeCell ref="L9:L10"/>
    <mergeCell ref="L5:N6"/>
    <mergeCell ref="L12:M13"/>
    <mergeCell ref="N12:O13"/>
    <mergeCell ref="L11:M11"/>
    <mergeCell ref="N11:O11"/>
  </mergeCells>
  <phoneticPr fontId="25"/>
  <conditionalFormatting sqref="E5:E6 E8:E9 E25:E28">
    <cfRule type="cellIs" dxfId="19" priority="11" operator="greaterThan">
      <formula>D5</formula>
    </cfRule>
  </conditionalFormatting>
  <conditionalFormatting sqref="E13">
    <cfRule type="cellIs" dxfId="18" priority="10" operator="greaterThan">
      <formula>D13</formula>
    </cfRule>
  </conditionalFormatting>
  <conditionalFormatting sqref="E18:E21">
    <cfRule type="cellIs" dxfId="17" priority="9" operator="greaterThan">
      <formula>D18</formula>
    </cfRule>
  </conditionalFormatting>
  <conditionalFormatting sqref="E32:E35">
    <cfRule type="cellIs" dxfId="16" priority="1" operator="greaterThan">
      <formula>D32</formula>
    </cfRule>
  </conditionalFormatting>
  <conditionalFormatting sqref="J5:J6">
    <cfRule type="cellIs" dxfId="15" priority="3" operator="greaterThan">
      <formula>I5</formula>
    </cfRule>
  </conditionalFormatting>
  <conditionalFormatting sqref="J9:J10 J15:J21 O23:O29 J25:J27 J31 J35:J36">
    <cfRule type="cellIs" dxfId="14" priority="2" operator="greaterThan">
      <formula>I9</formula>
    </cfRule>
  </conditionalFormatting>
  <printOptions horizontalCentered="1" verticalCentered="1" gridLinesSet="0"/>
  <pageMargins left="0" right="0" top="0.59055118110236227" bottom="0" header="0.39370078740157483" footer="0.39370078740157483"/>
  <pageSetup paperSize="9" orientation="landscape" verticalDpi="400" r:id="rId1"/>
  <headerFooter alignWithMargins="0">
    <oddHeader xml:space="preserve">&amp;L&amp;8    &amp;9 株式会社 速報社　　　　FAX　 0258-29-6358&amp;8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41"/>
  <sheetViews>
    <sheetView showGridLines="0" showZeros="0" zoomScaleNormal="100" workbookViewId="0">
      <selection activeCell="L3" sqref="L3"/>
    </sheetView>
  </sheetViews>
  <sheetFormatPr defaultRowHeight="15" customHeight="1"/>
  <cols>
    <col min="1" max="1" width="2.5" style="27" customWidth="1"/>
    <col min="2" max="2" width="13.625" style="27" customWidth="1"/>
    <col min="3" max="3" width="7.625" style="27" customWidth="1"/>
    <col min="4" max="5" width="9.625" style="27" customWidth="1"/>
    <col min="6" max="6" width="2.625" style="27" customWidth="1"/>
    <col min="7" max="7" width="13.625" style="27" customWidth="1"/>
    <col min="8" max="8" width="7.625" style="27" customWidth="1"/>
    <col min="9" max="10" width="9.625" style="27" customWidth="1"/>
    <col min="11" max="11" width="2.625" style="27" customWidth="1"/>
    <col min="12" max="12" width="13.625" style="27" customWidth="1"/>
    <col min="13" max="13" width="7.625" style="27" customWidth="1"/>
    <col min="14" max="15" width="9.625" style="27" customWidth="1"/>
    <col min="16" max="16384" width="9" style="27"/>
  </cols>
  <sheetData>
    <row r="1" spans="2:15" s="18" customFormat="1" ht="15" customHeight="1">
      <c r="E1" s="373"/>
      <c r="J1"/>
      <c r="K1"/>
      <c r="L1"/>
      <c r="M1"/>
    </row>
    <row r="2" spans="2:15" s="18" customFormat="1" ht="15" customHeight="1" thickBot="1">
      <c r="B2" s="252"/>
      <c r="E2" s="373"/>
      <c r="J2"/>
      <c r="K2"/>
      <c r="L2"/>
      <c r="M2"/>
    </row>
    <row r="3" spans="2:15" ht="15" customHeight="1" thickTop="1" thickBot="1">
      <c r="B3" s="28" t="s">
        <v>135</v>
      </c>
      <c r="C3" s="29" t="s">
        <v>14</v>
      </c>
      <c r="D3" s="29" t="s">
        <v>15</v>
      </c>
      <c r="E3" s="30" t="s">
        <v>296</v>
      </c>
      <c r="G3" s="28" t="s">
        <v>135</v>
      </c>
      <c r="H3" s="29" t="s">
        <v>14</v>
      </c>
      <c r="I3" s="29" t="s">
        <v>15</v>
      </c>
      <c r="J3" s="30" t="s">
        <v>296</v>
      </c>
      <c r="L3" s="378" t="s">
        <v>589</v>
      </c>
      <c r="M3" s="379"/>
      <c r="N3" s="514" t="s">
        <v>140</v>
      </c>
      <c r="O3" s="515"/>
    </row>
    <row r="4" spans="2:15" s="18" customFormat="1" ht="15" customHeight="1">
      <c r="B4" s="577" t="s">
        <v>329</v>
      </c>
      <c r="C4" s="578"/>
      <c r="D4" s="578"/>
      <c r="E4" s="579"/>
      <c r="F4" s="27"/>
      <c r="G4" s="65" t="s">
        <v>81</v>
      </c>
      <c r="H4" s="66" t="s">
        <v>17</v>
      </c>
      <c r="I4" s="82">
        <v>100</v>
      </c>
      <c r="J4" s="105"/>
      <c r="K4" s="27"/>
      <c r="L4" s="510" t="s">
        <v>16</v>
      </c>
      <c r="M4" s="516"/>
      <c r="N4" s="31"/>
      <c r="O4" s="380"/>
    </row>
    <row r="5" spans="2:15" ht="15" customHeight="1">
      <c r="B5" s="117" t="s">
        <v>226</v>
      </c>
      <c r="C5" s="66" t="s">
        <v>144</v>
      </c>
      <c r="D5" s="68">
        <v>590</v>
      </c>
      <c r="E5" s="105"/>
      <c r="G5" s="65" t="s">
        <v>81</v>
      </c>
      <c r="H5" s="468" t="s">
        <v>583</v>
      </c>
      <c r="I5" s="406"/>
      <c r="J5" s="407"/>
      <c r="L5" s="521"/>
      <c r="M5" s="522"/>
      <c r="N5" s="522"/>
      <c r="O5" s="381" t="s">
        <v>357</v>
      </c>
    </row>
    <row r="6" spans="2:15" ht="15" customHeight="1" thickBot="1">
      <c r="B6" s="236" t="s">
        <v>226</v>
      </c>
      <c r="C6" s="200" t="s">
        <v>56</v>
      </c>
      <c r="D6" s="206">
        <v>610</v>
      </c>
      <c r="E6" s="105"/>
      <c r="G6" s="65" t="s">
        <v>81</v>
      </c>
      <c r="H6" s="223" t="s">
        <v>428</v>
      </c>
      <c r="I6" s="82">
        <v>900</v>
      </c>
      <c r="J6" s="105"/>
      <c r="L6" s="523"/>
      <c r="M6" s="524"/>
      <c r="N6" s="524"/>
      <c r="O6" s="382"/>
    </row>
    <row r="7" spans="2:15" ht="15" customHeight="1">
      <c r="B7" s="191" t="s">
        <v>294</v>
      </c>
      <c r="C7" s="225" t="s">
        <v>301</v>
      </c>
      <c r="D7" s="454">
        <v>5650</v>
      </c>
      <c r="E7" s="422"/>
      <c r="F7" s="32"/>
      <c r="G7" s="65" t="s">
        <v>83</v>
      </c>
      <c r="H7" s="66" t="s">
        <v>34</v>
      </c>
      <c r="I7" s="82">
        <v>750</v>
      </c>
      <c r="J7" s="105"/>
      <c r="L7" s="383" t="s">
        <v>171</v>
      </c>
      <c r="M7" s="506"/>
      <c r="N7" s="506"/>
      <c r="O7" s="507"/>
    </row>
    <row r="8" spans="2:15" ht="15" customHeight="1" thickBot="1">
      <c r="B8" s="192" t="s">
        <v>435</v>
      </c>
      <c r="C8" s="78"/>
      <c r="D8" s="455"/>
      <c r="E8" s="413"/>
      <c r="F8" s="34"/>
      <c r="G8" s="65" t="s">
        <v>69</v>
      </c>
      <c r="H8" s="405" t="s">
        <v>469</v>
      </c>
      <c r="I8" s="406"/>
      <c r="J8" s="407"/>
      <c r="L8" s="384"/>
      <c r="M8" s="508"/>
      <c r="N8" s="508"/>
      <c r="O8" s="509"/>
    </row>
    <row r="9" spans="2:15" ht="15" customHeight="1">
      <c r="B9" s="185" t="s">
        <v>286</v>
      </c>
      <c r="C9" s="223" t="s">
        <v>301</v>
      </c>
      <c r="D9" s="68">
        <v>630</v>
      </c>
      <c r="E9" s="105"/>
      <c r="G9" s="65" t="s">
        <v>69</v>
      </c>
      <c r="H9" s="223" t="s">
        <v>312</v>
      </c>
      <c r="I9" s="82">
        <v>700</v>
      </c>
      <c r="J9" s="105"/>
      <c r="L9" s="510" t="s">
        <v>172</v>
      </c>
      <c r="M9" s="525"/>
      <c r="N9" s="526"/>
      <c r="O9" s="527"/>
    </row>
    <row r="10" spans="2:15" ht="15" customHeight="1" thickBot="1">
      <c r="B10" s="185" t="s">
        <v>287</v>
      </c>
      <c r="C10" s="66" t="s">
        <v>34</v>
      </c>
      <c r="D10" s="68">
        <v>3800</v>
      </c>
      <c r="E10" s="105"/>
      <c r="G10" s="245" t="s">
        <v>71</v>
      </c>
      <c r="H10" s="171" t="s">
        <v>306</v>
      </c>
      <c r="I10" s="158">
        <v>120</v>
      </c>
      <c r="J10" s="105"/>
      <c r="L10" s="511"/>
      <c r="M10" s="528"/>
      <c r="N10" s="529"/>
      <c r="O10" s="530"/>
    </row>
    <row r="11" spans="2:15" ht="15" customHeight="1">
      <c r="B11" s="185" t="s">
        <v>285</v>
      </c>
      <c r="C11" s="66" t="s">
        <v>34</v>
      </c>
      <c r="D11" s="68">
        <v>1040</v>
      </c>
      <c r="E11" s="105"/>
      <c r="G11" s="65" t="s">
        <v>71</v>
      </c>
      <c r="H11" s="66" t="s">
        <v>56</v>
      </c>
      <c r="I11" s="82">
        <v>120</v>
      </c>
      <c r="J11" s="105"/>
      <c r="L11" s="519" t="s">
        <v>173</v>
      </c>
      <c r="M11" s="520"/>
      <c r="N11" s="517" t="s">
        <v>174</v>
      </c>
      <c r="O11" s="518"/>
    </row>
    <row r="12" spans="2:15" ht="15" customHeight="1">
      <c r="B12" s="65" t="s">
        <v>237</v>
      </c>
      <c r="C12" s="66" t="s">
        <v>34</v>
      </c>
      <c r="D12" s="68">
        <v>3060</v>
      </c>
      <c r="E12" s="105"/>
      <c r="G12" s="65" t="s">
        <v>71</v>
      </c>
      <c r="H12" s="66" t="s">
        <v>162</v>
      </c>
      <c r="I12" s="82">
        <v>400</v>
      </c>
      <c r="J12" s="105"/>
      <c r="L12" s="531">
        <f>新潟市!L12</f>
        <v>0</v>
      </c>
      <c r="M12" s="532"/>
      <c r="N12" s="582">
        <f>E17+J17+J31+J39+O31+O39</f>
        <v>0</v>
      </c>
      <c r="O12" s="583"/>
    </row>
    <row r="13" spans="2:15" ht="15" customHeight="1" thickBot="1">
      <c r="B13" s="65" t="s">
        <v>238</v>
      </c>
      <c r="C13" s="66" t="s">
        <v>34</v>
      </c>
      <c r="D13" s="68">
        <v>3800</v>
      </c>
      <c r="E13" s="105"/>
      <c r="G13" s="65" t="s">
        <v>73</v>
      </c>
      <c r="H13" s="405" t="s">
        <v>447</v>
      </c>
      <c r="I13" s="406"/>
      <c r="J13" s="407"/>
      <c r="L13" s="533"/>
      <c r="M13" s="534"/>
      <c r="N13" s="562"/>
      <c r="O13" s="584"/>
    </row>
    <row r="14" spans="2:15" ht="15" customHeight="1">
      <c r="B14" s="65" t="s">
        <v>238</v>
      </c>
      <c r="C14" s="405" t="s">
        <v>486</v>
      </c>
      <c r="D14" s="406"/>
      <c r="E14" s="407"/>
      <c r="G14" s="65" t="s">
        <v>73</v>
      </c>
      <c r="H14" s="223" t="s">
        <v>312</v>
      </c>
      <c r="I14" s="82">
        <v>410</v>
      </c>
      <c r="J14" s="105"/>
      <c r="L14" s="543" t="s">
        <v>175</v>
      </c>
      <c r="M14" s="537" t="s">
        <v>457</v>
      </c>
      <c r="N14" s="538"/>
      <c r="O14" s="539"/>
    </row>
    <row r="15" spans="2:15" ht="15" customHeight="1" thickBot="1">
      <c r="B15" s="65" t="s">
        <v>239</v>
      </c>
      <c r="C15" s="66" t="s">
        <v>34</v>
      </c>
      <c r="D15" s="68">
        <v>670</v>
      </c>
      <c r="E15" s="105"/>
      <c r="G15" s="79" t="s">
        <v>77</v>
      </c>
      <c r="H15" s="80" t="s">
        <v>34</v>
      </c>
      <c r="I15" s="143">
        <v>90</v>
      </c>
      <c r="J15" s="182"/>
      <c r="L15" s="544"/>
      <c r="M15" s="540"/>
      <c r="N15" s="541"/>
      <c r="O15" s="542"/>
    </row>
    <row r="16" spans="2:15" ht="15" customHeight="1" thickTop="1" thickBot="1">
      <c r="B16" s="79" t="s">
        <v>67</v>
      </c>
      <c r="C16" s="80" t="s">
        <v>34</v>
      </c>
      <c r="D16" s="137">
        <v>1710</v>
      </c>
      <c r="E16" s="182"/>
      <c r="G16" s="85" t="s">
        <v>358</v>
      </c>
      <c r="H16" s="98"/>
      <c r="I16" s="114">
        <f>SUM(I4:I15)+SUM(D29:D39)</f>
        <v>7510</v>
      </c>
      <c r="J16" s="170">
        <f>SUM(E29:E39)+SUM(J4:J15)</f>
        <v>0</v>
      </c>
      <c r="L16" s="543" t="s">
        <v>176</v>
      </c>
      <c r="M16" s="545"/>
      <c r="N16" s="546"/>
      <c r="O16" s="385"/>
    </row>
    <row r="17" spans="2:17" ht="15" customHeight="1" thickTop="1" thickBot="1">
      <c r="B17" s="564" t="s">
        <v>259</v>
      </c>
      <c r="C17" s="565"/>
      <c r="D17" s="114">
        <f>SUM(D5:D16)</f>
        <v>21560</v>
      </c>
      <c r="E17" s="170">
        <f>SUM(E5:E16)</f>
        <v>0</v>
      </c>
      <c r="G17" s="580" t="s">
        <v>194</v>
      </c>
      <c r="H17" s="581"/>
      <c r="I17" s="248">
        <f>D26+I16</f>
        <v>10890</v>
      </c>
      <c r="J17" s="249">
        <f>J16+E26</f>
        <v>0</v>
      </c>
      <c r="L17" s="544"/>
      <c r="M17" s="547"/>
      <c r="N17" s="548"/>
      <c r="O17" s="386" t="s">
        <v>459</v>
      </c>
    </row>
    <row r="18" spans="2:17" ht="15" customHeight="1" thickBot="1">
      <c r="B18" s="35"/>
      <c r="C18" s="33"/>
      <c r="D18" s="38"/>
      <c r="E18" s="36"/>
      <c r="G18" s="516"/>
      <c r="H18" s="516"/>
      <c r="I18" s="250"/>
      <c r="J18" s="251"/>
      <c r="L18" s="543" t="s">
        <v>454</v>
      </c>
      <c r="M18" s="550"/>
      <c r="N18" s="551"/>
      <c r="O18" s="552"/>
    </row>
    <row r="19" spans="2:17" ht="15" customHeight="1" thickBot="1">
      <c r="B19" s="492" t="s">
        <v>330</v>
      </c>
      <c r="C19" s="493"/>
      <c r="D19" s="493"/>
      <c r="E19" s="494"/>
      <c r="G19" s="24" t="s">
        <v>204</v>
      </c>
      <c r="H19" s="40"/>
      <c r="I19" s="41">
        <f>新潟市!D19+新潟市!D39+新潟市!N28+下越１!D10+下越１!D15+下越１!D22+下越１!D29+下越１!D37+下越１!I12+下越１!I22+下越１!I28+下越１!I37+下越１!N30+下越２!D17+下越２!I17</f>
        <v>248540</v>
      </c>
      <c r="J19" s="23">
        <f>新潟市!E19+新潟市!E39+新潟市!O28+下越１!E10+下越１!E15+下越１!E22+下越１!E29+下越１!E37+下越１!J12+下越１!J22+下越１!J28+下越１!J37+下越１!O30+下越２!E17+下越２!J17</f>
        <v>0</v>
      </c>
      <c r="L19" s="549"/>
      <c r="M19" s="553"/>
      <c r="N19" s="554"/>
      <c r="O19" s="555"/>
    </row>
    <row r="20" spans="2:17" ht="15" customHeight="1" thickBot="1">
      <c r="B20" s="65" t="s">
        <v>66</v>
      </c>
      <c r="C20" s="66" t="s">
        <v>17</v>
      </c>
      <c r="D20" s="82">
        <v>600</v>
      </c>
      <c r="E20" s="105"/>
      <c r="G20" s="265"/>
      <c r="H20" s="265"/>
      <c r="I20" s="265"/>
      <c r="J20" s="265"/>
      <c r="K20" s="261"/>
      <c r="L20" s="574"/>
      <c r="M20" s="574"/>
      <c r="N20" s="574"/>
      <c r="O20" s="574"/>
    </row>
    <row r="21" spans="2:17" ht="15" customHeight="1">
      <c r="B21" s="65" t="s">
        <v>66</v>
      </c>
      <c r="C21" s="223" t="s">
        <v>143</v>
      </c>
      <c r="D21" s="82">
        <v>680</v>
      </c>
      <c r="E21" s="105"/>
      <c r="G21" s="35"/>
      <c r="H21" s="33"/>
      <c r="I21" s="36"/>
      <c r="J21" s="36"/>
      <c r="L21" s="263"/>
      <c r="M21" s="260"/>
      <c r="N21" s="264"/>
      <c r="O21" s="20"/>
    </row>
    <row r="22" spans="2:17" ht="15" customHeight="1" thickBot="1">
      <c r="B22" s="65" t="s">
        <v>66</v>
      </c>
      <c r="C22" s="223" t="s">
        <v>301</v>
      </c>
      <c r="D22" s="82">
        <v>1950</v>
      </c>
      <c r="E22" s="105"/>
      <c r="G22" s="124"/>
      <c r="H22" s="124"/>
      <c r="J22" s="35"/>
      <c r="K22" s="33"/>
      <c r="L22" s="20"/>
      <c r="M22" s="20"/>
    </row>
    <row r="23" spans="2:17" ht="15" customHeight="1" thickBot="1">
      <c r="B23" s="65" t="s">
        <v>66</v>
      </c>
      <c r="C23" s="405" t="s">
        <v>445</v>
      </c>
      <c r="D23" s="406"/>
      <c r="E23" s="407"/>
      <c r="G23" s="28" t="s">
        <v>135</v>
      </c>
      <c r="H23" s="29" t="s">
        <v>14</v>
      </c>
      <c r="I23" s="29" t="s">
        <v>15</v>
      </c>
      <c r="J23" s="30" t="s">
        <v>296</v>
      </c>
      <c r="L23" s="262" t="s">
        <v>335</v>
      </c>
      <c r="M23" s="29" t="s">
        <v>14</v>
      </c>
      <c r="N23" s="29" t="s">
        <v>15</v>
      </c>
      <c r="O23" s="30" t="s">
        <v>296</v>
      </c>
    </row>
    <row r="24" spans="2:17" ht="15" customHeight="1">
      <c r="B24" s="65" t="s">
        <v>68</v>
      </c>
      <c r="C24" s="223" t="s">
        <v>301</v>
      </c>
      <c r="D24" s="82">
        <v>150</v>
      </c>
      <c r="E24" s="105"/>
      <c r="G24" s="569" t="s">
        <v>374</v>
      </c>
      <c r="H24" s="570"/>
      <c r="I24" s="570"/>
      <c r="J24" s="571"/>
      <c r="L24" s="569" t="s">
        <v>333</v>
      </c>
      <c r="M24" s="570"/>
      <c r="N24" s="570"/>
      <c r="O24" s="571"/>
    </row>
    <row r="25" spans="2:17" ht="15" customHeight="1" thickBot="1">
      <c r="B25" s="79"/>
      <c r="C25" s="80"/>
      <c r="D25" s="107"/>
      <c r="E25" s="400"/>
      <c r="G25" s="65" t="s">
        <v>65</v>
      </c>
      <c r="H25" s="66" t="s">
        <v>56</v>
      </c>
      <c r="I25" s="68">
        <v>4900</v>
      </c>
      <c r="J25" s="105"/>
      <c r="L25" s="65" t="s">
        <v>75</v>
      </c>
      <c r="M25" s="66" t="s">
        <v>56</v>
      </c>
      <c r="N25" s="82">
        <v>1480</v>
      </c>
      <c r="O25" s="105"/>
    </row>
    <row r="26" spans="2:17" ht="15" customHeight="1" thickTop="1" thickBot="1">
      <c r="B26" s="85" t="s">
        <v>261</v>
      </c>
      <c r="C26" s="98"/>
      <c r="D26" s="89">
        <f>SUM(D20:D25)</f>
        <v>3380</v>
      </c>
      <c r="E26" s="147">
        <f>SUM(E20:E24)</f>
        <v>0</v>
      </c>
      <c r="G26" s="65" t="s">
        <v>319</v>
      </c>
      <c r="H26" s="148" t="s">
        <v>307</v>
      </c>
      <c r="I26" s="82">
        <v>8900</v>
      </c>
      <c r="J26" s="105"/>
      <c r="L26" s="65" t="s">
        <v>75</v>
      </c>
      <c r="M26" s="148" t="s">
        <v>307</v>
      </c>
      <c r="N26" s="82">
        <v>6450</v>
      </c>
      <c r="O26" s="105"/>
    </row>
    <row r="27" spans="2:17" ht="15" customHeight="1" thickBot="1">
      <c r="B27" s="255"/>
      <c r="C27" s="255"/>
      <c r="D27" s="255"/>
      <c r="E27" s="255"/>
      <c r="G27" s="185" t="s">
        <v>320</v>
      </c>
      <c r="H27" s="148" t="s">
        <v>307</v>
      </c>
      <c r="I27" s="82">
        <v>2100</v>
      </c>
      <c r="J27" s="105"/>
      <c r="L27" s="65"/>
      <c r="M27" s="223"/>
      <c r="N27" s="82"/>
      <c r="O27" s="105"/>
    </row>
    <row r="28" spans="2:17" ht="15" customHeight="1">
      <c r="B28" s="569" t="s">
        <v>331</v>
      </c>
      <c r="C28" s="570"/>
      <c r="D28" s="570"/>
      <c r="E28" s="571"/>
      <c r="G28" s="185" t="s">
        <v>137</v>
      </c>
      <c r="H28" s="405" t="s">
        <v>488</v>
      </c>
      <c r="I28" s="406"/>
      <c r="J28" s="407"/>
      <c r="L28" s="91"/>
      <c r="M28" s="92"/>
      <c r="N28" s="143"/>
      <c r="O28" s="105"/>
      <c r="Q28" s="252"/>
    </row>
    <row r="29" spans="2:17" ht="15" customHeight="1">
      <c r="B29" s="65" t="s">
        <v>72</v>
      </c>
      <c r="C29" s="148" t="s">
        <v>305</v>
      </c>
      <c r="D29" s="68">
        <v>220</v>
      </c>
      <c r="E29" s="105"/>
      <c r="G29" s="278"/>
      <c r="H29" s="148"/>
      <c r="I29" s="143"/>
      <c r="J29" s="105"/>
      <c r="L29" s="269"/>
      <c r="M29" s="270"/>
      <c r="N29" s="271"/>
      <c r="O29" s="105"/>
    </row>
    <row r="30" spans="2:17" ht="15" customHeight="1" thickBot="1">
      <c r="B30" s="65" t="s">
        <v>72</v>
      </c>
      <c r="C30" s="223" t="s">
        <v>302</v>
      </c>
      <c r="D30" s="82">
        <v>660</v>
      </c>
      <c r="E30" s="105"/>
      <c r="G30" s="79"/>
      <c r="H30" s="119"/>
      <c r="I30" s="143"/>
      <c r="J30" s="182"/>
      <c r="L30" s="188"/>
      <c r="M30" s="270"/>
      <c r="N30" s="271"/>
      <c r="O30" s="182"/>
    </row>
    <row r="31" spans="2:17" ht="15" customHeight="1" thickTop="1" thickBot="1">
      <c r="B31" s="65" t="s">
        <v>74</v>
      </c>
      <c r="C31" s="66" t="s">
        <v>17</v>
      </c>
      <c r="D31" s="82">
        <v>60</v>
      </c>
      <c r="E31" s="105"/>
      <c r="G31" s="172" t="s">
        <v>259</v>
      </c>
      <c r="H31" s="359"/>
      <c r="I31" s="123">
        <f>SUM(I25:I30)</f>
        <v>15900</v>
      </c>
      <c r="J31" s="181">
        <f>SUM(J25:J27)</f>
        <v>0</v>
      </c>
      <c r="L31" s="256" t="s">
        <v>259</v>
      </c>
      <c r="M31" s="254"/>
      <c r="N31" s="123">
        <f>SUM(N25:N27)</f>
        <v>7930</v>
      </c>
      <c r="O31" s="181">
        <f>SUM(O25:O27)</f>
        <v>0</v>
      </c>
    </row>
    <row r="32" spans="2:17" ht="15" customHeight="1" thickBot="1">
      <c r="B32" s="65" t="s">
        <v>74</v>
      </c>
      <c r="C32" s="83" t="s">
        <v>303</v>
      </c>
      <c r="D32" s="82">
        <v>660</v>
      </c>
      <c r="E32" s="105"/>
      <c r="G32" s="243"/>
      <c r="H32" s="243"/>
      <c r="I32" s="243"/>
      <c r="J32" s="243"/>
    </row>
    <row r="33" spans="2:15" ht="15" customHeight="1">
      <c r="B33" s="65" t="s">
        <v>76</v>
      </c>
      <c r="C33" s="405" t="s">
        <v>427</v>
      </c>
      <c r="D33" s="406"/>
      <c r="E33" s="407"/>
      <c r="G33" s="569" t="s">
        <v>375</v>
      </c>
      <c r="H33" s="570"/>
      <c r="I33" s="570"/>
      <c r="J33" s="571"/>
      <c r="L33" s="569" t="s">
        <v>332</v>
      </c>
      <c r="M33" s="570"/>
      <c r="N33" s="570"/>
      <c r="O33" s="571"/>
    </row>
    <row r="34" spans="2:15" ht="15" customHeight="1">
      <c r="B34" s="65" t="s">
        <v>78</v>
      </c>
      <c r="C34" s="405" t="s">
        <v>585</v>
      </c>
      <c r="D34" s="406"/>
      <c r="E34" s="407"/>
      <c r="G34" s="90" t="s">
        <v>82</v>
      </c>
      <c r="H34" s="66" t="s">
        <v>56</v>
      </c>
      <c r="I34" s="82">
        <v>3200</v>
      </c>
      <c r="J34" s="105"/>
      <c r="L34" s="350" t="s">
        <v>170</v>
      </c>
      <c r="M34" s="200" t="s">
        <v>34</v>
      </c>
      <c r="N34" s="201">
        <v>1800</v>
      </c>
      <c r="O34" s="105"/>
    </row>
    <row r="35" spans="2:15" ht="15" customHeight="1">
      <c r="B35" s="65" t="s">
        <v>78</v>
      </c>
      <c r="C35" s="223" t="s">
        <v>588</v>
      </c>
      <c r="D35" s="82">
        <v>800</v>
      </c>
      <c r="E35" s="105"/>
      <c r="G35" s="90" t="s">
        <v>82</v>
      </c>
      <c r="H35" s="148" t="s">
        <v>307</v>
      </c>
      <c r="I35" s="82">
        <v>5400</v>
      </c>
      <c r="J35" s="105"/>
      <c r="L35" s="235" t="s">
        <v>314</v>
      </c>
      <c r="M35" s="66" t="s">
        <v>34</v>
      </c>
      <c r="N35" s="82">
        <v>300</v>
      </c>
      <c r="O35" s="105"/>
    </row>
    <row r="36" spans="2:15" ht="15" customHeight="1">
      <c r="B36" s="185" t="s">
        <v>293</v>
      </c>
      <c r="C36" s="401" t="s">
        <v>423</v>
      </c>
      <c r="D36" s="404"/>
      <c r="E36" s="408"/>
      <c r="G36" s="277" t="s">
        <v>84</v>
      </c>
      <c r="H36" s="148" t="s">
        <v>307</v>
      </c>
      <c r="I36" s="82">
        <v>940</v>
      </c>
      <c r="J36" s="105"/>
      <c r="L36" s="97" t="s">
        <v>70</v>
      </c>
      <c r="M36" s="66" t="s">
        <v>34</v>
      </c>
      <c r="N36" s="82">
        <v>330</v>
      </c>
      <c r="O36" s="105"/>
    </row>
    <row r="37" spans="2:15" ht="15" customHeight="1">
      <c r="B37" s="185" t="s">
        <v>293</v>
      </c>
      <c r="C37" s="83" t="s">
        <v>300</v>
      </c>
      <c r="D37" s="82">
        <v>1250</v>
      </c>
      <c r="E37" s="105"/>
      <c r="G37" s="277"/>
      <c r="H37" s="83"/>
      <c r="I37" s="143"/>
      <c r="J37" s="105"/>
      <c r="L37" s="273" t="s">
        <v>350</v>
      </c>
      <c r="M37" s="92" t="s">
        <v>34</v>
      </c>
      <c r="N37" s="456">
        <v>1040</v>
      </c>
      <c r="O37" s="422"/>
    </row>
    <row r="38" spans="2:15" ht="15" customHeight="1" thickBot="1">
      <c r="B38" s="65" t="s">
        <v>79</v>
      </c>
      <c r="C38" s="66" t="s">
        <v>143</v>
      </c>
      <c r="D38" s="82">
        <v>270</v>
      </c>
      <c r="E38" s="105"/>
      <c r="G38" s="116"/>
      <c r="H38" s="224"/>
      <c r="I38" s="143"/>
      <c r="J38" s="182"/>
      <c r="L38" s="575" t="s">
        <v>356</v>
      </c>
      <c r="M38" s="576"/>
      <c r="N38" s="457"/>
      <c r="O38" s="423"/>
    </row>
    <row r="39" spans="2:15" ht="15" customHeight="1" thickTop="1" thickBot="1">
      <c r="B39" s="84" t="s">
        <v>80</v>
      </c>
      <c r="C39" s="471" t="s">
        <v>576</v>
      </c>
      <c r="D39" s="469"/>
      <c r="E39" s="470"/>
      <c r="G39" s="172" t="s">
        <v>259</v>
      </c>
      <c r="H39" s="173"/>
      <c r="I39" s="114">
        <f>SUM(I34:I38)</f>
        <v>9540</v>
      </c>
      <c r="J39" s="170">
        <f>SUM(J34:J38)</f>
        <v>0</v>
      </c>
      <c r="L39" s="253" t="s">
        <v>259</v>
      </c>
      <c r="M39" s="254"/>
      <c r="N39" s="114">
        <f>SUM(N34:N38)</f>
        <v>3470</v>
      </c>
      <c r="O39" s="170">
        <f>SUM(O34:O38)</f>
        <v>0</v>
      </c>
    </row>
    <row r="41" spans="2:15" ht="15" customHeight="1">
      <c r="B41" s="489" t="s">
        <v>448</v>
      </c>
      <c r="C41" s="490"/>
      <c r="D41" s="490"/>
      <c r="E41" s="490"/>
      <c r="F41" s="490"/>
      <c r="G41" s="490"/>
      <c r="H41" s="490"/>
      <c r="I41" s="490"/>
      <c r="J41" s="490"/>
      <c r="K41" s="490"/>
      <c r="L41" s="490"/>
      <c r="M41" s="490"/>
      <c r="N41" s="490"/>
      <c r="O41" s="490"/>
    </row>
  </sheetData>
  <customSheetViews>
    <customSheetView guid="{5C72CF21-BE65-11D5-936B-0000F497F8AE}" showGridLines="0" showRuler="0">
      <selection activeCell="D38" sqref="D38"/>
      <pageMargins left="0.78740157480314965" right="0.19685039370078741" top="0.19685039370078741" bottom="0.19685039370078741" header="0" footer="0.11811023622047245"/>
      <pageSetup paperSize="9" scale="98" orientation="landscape" horizontalDpi="400" verticalDpi="400" r:id="rId1"/>
      <headerFooter alignWithMargins="0">
        <oddFooter>&amp;Cア・朝日新聞/マ・毎日新聞/ヨ・読売新聞/サ・産経新聞/新・新潟日報/経・日経新聞/合・全紙取扱店</oddFooter>
      </headerFooter>
    </customSheetView>
  </customSheetViews>
  <mergeCells count="29">
    <mergeCell ref="L9:L10"/>
    <mergeCell ref="M9:O10"/>
    <mergeCell ref="G33:J33"/>
    <mergeCell ref="G17:H17"/>
    <mergeCell ref="N11:O11"/>
    <mergeCell ref="N12:O13"/>
    <mergeCell ref="L11:M11"/>
    <mergeCell ref="L12:M13"/>
    <mergeCell ref="N3:O3"/>
    <mergeCell ref="L4:M4"/>
    <mergeCell ref="B4:E4"/>
    <mergeCell ref="L5:N6"/>
    <mergeCell ref="M7:O8"/>
    <mergeCell ref="B41:O41"/>
    <mergeCell ref="L14:L15"/>
    <mergeCell ref="L18:L19"/>
    <mergeCell ref="M18:O19"/>
    <mergeCell ref="M14:O15"/>
    <mergeCell ref="G18:H18"/>
    <mergeCell ref="B17:C17"/>
    <mergeCell ref="L16:L17"/>
    <mergeCell ref="M16:N17"/>
    <mergeCell ref="B28:E28"/>
    <mergeCell ref="L33:O33"/>
    <mergeCell ref="B19:E19"/>
    <mergeCell ref="L20:O20"/>
    <mergeCell ref="L24:O24"/>
    <mergeCell ref="G24:J24"/>
    <mergeCell ref="L38:M38"/>
  </mergeCells>
  <phoneticPr fontId="10"/>
  <conditionalFormatting sqref="E9:E16">
    <cfRule type="cellIs" dxfId="13" priority="1" operator="greaterThan">
      <formula>D9</formula>
    </cfRule>
  </conditionalFormatting>
  <conditionalFormatting sqref="E20:E24">
    <cfRule type="cellIs" dxfId="12" priority="2" operator="greaterThan">
      <formula>D20</formula>
    </cfRule>
  </conditionalFormatting>
  <conditionalFormatting sqref="J4:J15 E5:E7 J25:J30 O25:O30 E29:E35 O34:O37 J34:J38 E37:E39">
    <cfRule type="cellIs" dxfId="11" priority="3" operator="greaterThan">
      <formula>D4</formula>
    </cfRule>
  </conditionalFormatting>
  <printOptions horizontalCentered="1" verticalCentered="1"/>
  <pageMargins left="0" right="0" top="0.59055118110236227" bottom="0" header="0.39370078740157483" footer="0.39370078740157483"/>
  <pageSetup paperSize="9" orientation="landscape" verticalDpi="400" r:id="rId2"/>
  <headerFooter alignWithMargins="0">
    <oddHeader xml:space="preserve">&amp;L&amp;8    &amp;9 株式会社 速報社　　　　FAX　 0258-29-6358&amp;8
</oddHead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45"/>
  <sheetViews>
    <sheetView showGridLines="0" showZeros="0" tabSelected="1" zoomScaleNormal="100" workbookViewId="0">
      <selection activeCell="R33" sqref="R33"/>
    </sheetView>
  </sheetViews>
  <sheetFormatPr defaultRowHeight="13.5"/>
  <cols>
    <col min="1" max="1" width="2.5" style="27" customWidth="1"/>
    <col min="2" max="2" width="13.625" style="27" customWidth="1"/>
    <col min="3" max="3" width="7.625" style="27" customWidth="1"/>
    <col min="4" max="5" width="9.625" style="27" customWidth="1"/>
    <col min="6" max="6" width="2.625" style="27" customWidth="1"/>
    <col min="7" max="7" width="13.625" style="27" customWidth="1"/>
    <col min="8" max="8" width="7.625" style="27" customWidth="1"/>
    <col min="9" max="10" width="9.625" style="27" customWidth="1"/>
    <col min="11" max="11" width="2.625" style="27" customWidth="1"/>
    <col min="12" max="12" width="13.625" style="27" customWidth="1"/>
    <col min="13" max="13" width="7.625" style="27" customWidth="1"/>
    <col min="14" max="15" width="9.625" style="27" customWidth="1"/>
    <col min="16" max="16384" width="9" style="27"/>
  </cols>
  <sheetData>
    <row r="1" spans="2:19" s="18" customFormat="1" ht="15" customHeight="1">
      <c r="E1" s="373"/>
      <c r="J1"/>
      <c r="K1"/>
      <c r="L1"/>
      <c r="M1"/>
    </row>
    <row r="2" spans="2:19" s="18" customFormat="1" ht="15" customHeight="1" thickBot="1">
      <c r="B2" s="252"/>
      <c r="E2" s="373"/>
      <c r="J2"/>
      <c r="K2"/>
      <c r="L2"/>
      <c r="M2"/>
    </row>
    <row r="3" spans="2:19" ht="15" customHeight="1" thickTop="1" thickBot="1">
      <c r="B3" s="42" t="s">
        <v>135</v>
      </c>
      <c r="C3" s="63" t="s">
        <v>14</v>
      </c>
      <c r="D3" s="63" t="s">
        <v>15</v>
      </c>
      <c r="E3" s="30" t="s">
        <v>296</v>
      </c>
      <c r="G3" s="42" t="s">
        <v>153</v>
      </c>
      <c r="H3" s="63" t="s">
        <v>14</v>
      </c>
      <c r="I3" s="63" t="s">
        <v>15</v>
      </c>
      <c r="J3" s="30" t="s">
        <v>296</v>
      </c>
      <c r="L3" s="378" t="s">
        <v>589</v>
      </c>
      <c r="M3" s="379"/>
      <c r="N3" s="514" t="s">
        <v>154</v>
      </c>
      <c r="O3" s="515"/>
    </row>
    <row r="4" spans="2:19" s="18" customFormat="1" ht="15" customHeight="1">
      <c r="B4" s="492" t="s">
        <v>376</v>
      </c>
      <c r="C4" s="493"/>
      <c r="D4" s="493"/>
      <c r="E4" s="494"/>
      <c r="F4" s="27"/>
      <c r="G4" s="566" t="s">
        <v>336</v>
      </c>
      <c r="H4" s="567"/>
      <c r="I4" s="567"/>
      <c r="J4" s="568"/>
      <c r="K4" s="27"/>
      <c r="L4" s="510" t="s">
        <v>455</v>
      </c>
      <c r="M4" s="516"/>
      <c r="N4" s="31"/>
      <c r="O4" s="380"/>
    </row>
    <row r="5" spans="2:19" ht="15" customHeight="1">
      <c r="B5" s="65" t="s">
        <v>86</v>
      </c>
      <c r="C5" s="428" t="s">
        <v>307</v>
      </c>
      <c r="D5" s="68">
        <v>1470</v>
      </c>
      <c r="E5" s="105"/>
      <c r="G5" s="429" t="s">
        <v>231</v>
      </c>
      <c r="H5" s="66" t="s">
        <v>34</v>
      </c>
      <c r="I5" s="82">
        <v>2470</v>
      </c>
      <c r="J5" s="105"/>
      <c r="L5" s="521"/>
      <c r="M5" s="522"/>
      <c r="N5" s="522"/>
      <c r="O5" s="381" t="s">
        <v>357</v>
      </c>
    </row>
    <row r="6" spans="2:19" ht="15" customHeight="1" thickBot="1">
      <c r="B6" s="65" t="s">
        <v>88</v>
      </c>
      <c r="C6" s="66" t="s">
        <v>56</v>
      </c>
      <c r="D6" s="68">
        <v>3000</v>
      </c>
      <c r="E6" s="105"/>
      <c r="G6" s="430" t="s">
        <v>210</v>
      </c>
      <c r="H6" s="401" t="s">
        <v>446</v>
      </c>
      <c r="I6" s="403"/>
      <c r="J6" s="407"/>
      <c r="K6" s="431"/>
      <c r="L6" s="523"/>
      <c r="M6" s="524"/>
      <c r="N6" s="524"/>
      <c r="O6" s="382"/>
    </row>
    <row r="7" spans="2:19" ht="15" customHeight="1">
      <c r="B7" s="65" t="s">
        <v>90</v>
      </c>
      <c r="C7" s="66" t="s">
        <v>56</v>
      </c>
      <c r="D7" s="68">
        <v>1050</v>
      </c>
      <c r="E7" s="105"/>
      <c r="F7" s="32"/>
      <c r="G7" s="429" t="s">
        <v>232</v>
      </c>
      <c r="H7" s="401" t="s">
        <v>479</v>
      </c>
      <c r="I7" s="403"/>
      <c r="J7" s="407"/>
      <c r="L7" s="383" t="s">
        <v>171</v>
      </c>
      <c r="M7" s="506"/>
      <c r="N7" s="506"/>
      <c r="O7" s="507"/>
    </row>
    <row r="8" spans="2:19" ht="15" customHeight="1" thickBot="1">
      <c r="B8" s="65" t="s">
        <v>156</v>
      </c>
      <c r="C8" s="405" t="s">
        <v>491</v>
      </c>
      <c r="D8" s="406"/>
      <c r="E8" s="407"/>
      <c r="F8" s="34"/>
      <c r="G8" s="432" t="s">
        <v>211</v>
      </c>
      <c r="H8" s="428" t="s">
        <v>307</v>
      </c>
      <c r="I8" s="143">
        <v>2590</v>
      </c>
      <c r="J8" s="105"/>
      <c r="L8" s="384"/>
      <c r="M8" s="508"/>
      <c r="N8" s="508"/>
      <c r="O8" s="509"/>
    </row>
    <row r="9" spans="2:19" ht="15" customHeight="1">
      <c r="B9" s="231" t="s">
        <v>299</v>
      </c>
      <c r="C9" s="428" t="s">
        <v>307</v>
      </c>
      <c r="D9" s="137">
        <v>6100</v>
      </c>
      <c r="E9" s="105"/>
      <c r="G9" s="432" t="s">
        <v>211</v>
      </c>
      <c r="H9" s="92" t="s">
        <v>56</v>
      </c>
      <c r="I9" s="143">
        <v>550</v>
      </c>
      <c r="J9" s="105"/>
      <c r="L9" s="510" t="s">
        <v>172</v>
      </c>
      <c r="M9" s="525"/>
      <c r="N9" s="526"/>
      <c r="O9" s="527"/>
    </row>
    <row r="10" spans="2:19" ht="15" customHeight="1" thickBot="1">
      <c r="B10" s="185" t="s">
        <v>352</v>
      </c>
      <c r="C10" s="428" t="s">
        <v>307</v>
      </c>
      <c r="D10" s="68">
        <v>4600</v>
      </c>
      <c r="E10" s="105"/>
      <c r="G10" s="429" t="s">
        <v>212</v>
      </c>
      <c r="H10" s="67" t="s">
        <v>34</v>
      </c>
      <c r="I10" s="82">
        <v>740</v>
      </c>
      <c r="J10" s="105"/>
      <c r="L10" s="511"/>
      <c r="M10" s="528"/>
      <c r="N10" s="529"/>
      <c r="O10" s="530"/>
    </row>
    <row r="11" spans="2:19" ht="15" customHeight="1">
      <c r="B11" s="185" t="s">
        <v>353</v>
      </c>
      <c r="C11" s="428" t="s">
        <v>307</v>
      </c>
      <c r="D11" s="68">
        <v>3100</v>
      </c>
      <c r="E11" s="105"/>
      <c r="G11" s="433" t="s">
        <v>288</v>
      </c>
      <c r="H11" s="94" t="s">
        <v>34</v>
      </c>
      <c r="I11" s="165">
        <v>840</v>
      </c>
      <c r="J11" s="105"/>
      <c r="L11" s="519" t="s">
        <v>173</v>
      </c>
      <c r="M11" s="520"/>
      <c r="N11" s="517" t="s">
        <v>174</v>
      </c>
      <c r="O11" s="518"/>
    </row>
    <row r="12" spans="2:19" ht="15" customHeight="1">
      <c r="B12" s="91" t="s">
        <v>155</v>
      </c>
      <c r="C12" s="428" t="s">
        <v>307</v>
      </c>
      <c r="D12" s="143">
        <v>2400</v>
      </c>
      <c r="E12" s="422"/>
      <c r="G12" s="91" t="s">
        <v>99</v>
      </c>
      <c r="H12" s="92" t="s">
        <v>34</v>
      </c>
      <c r="I12" s="456">
        <v>1090</v>
      </c>
      <c r="J12" s="422"/>
      <c r="L12" s="531">
        <f>新潟市!L12</f>
        <v>0</v>
      </c>
      <c r="M12" s="532"/>
      <c r="N12" s="532">
        <f>E38+J18+J23+J29+J38+O35</f>
        <v>0</v>
      </c>
      <c r="O12" s="535"/>
    </row>
    <row r="13" spans="2:19" ht="15" customHeight="1" thickBot="1">
      <c r="B13" s="587" t="s">
        <v>493</v>
      </c>
      <c r="C13" s="588"/>
      <c r="D13" s="434"/>
      <c r="E13" s="413"/>
      <c r="G13" s="435" t="s">
        <v>355</v>
      </c>
      <c r="H13" s="436"/>
      <c r="I13" s="414"/>
      <c r="J13" s="413"/>
      <c r="L13" s="533"/>
      <c r="M13" s="534"/>
      <c r="N13" s="534"/>
      <c r="O13" s="536"/>
    </row>
    <row r="14" spans="2:19" ht="15" customHeight="1">
      <c r="B14" s="69" t="s">
        <v>93</v>
      </c>
      <c r="C14" s="67" t="s">
        <v>56</v>
      </c>
      <c r="D14" s="68">
        <v>950</v>
      </c>
      <c r="E14" s="105"/>
      <c r="G14" s="91" t="s">
        <v>101</v>
      </c>
      <c r="H14" s="402" t="s">
        <v>466</v>
      </c>
      <c r="I14" s="458"/>
      <c r="J14" s="459"/>
      <c r="L14" s="543" t="s">
        <v>175</v>
      </c>
      <c r="M14" s="537" t="s">
        <v>457</v>
      </c>
      <c r="N14" s="538"/>
      <c r="O14" s="539"/>
    </row>
    <row r="15" spans="2:19" ht="15" customHeight="1" thickBot="1">
      <c r="B15" s="69" t="s">
        <v>93</v>
      </c>
      <c r="C15" s="428" t="s">
        <v>307</v>
      </c>
      <c r="D15" s="82">
        <v>3700</v>
      </c>
      <c r="E15" s="105"/>
      <c r="G15" s="429" t="s">
        <v>255</v>
      </c>
      <c r="H15" s="66" t="s">
        <v>34</v>
      </c>
      <c r="I15" s="82">
        <v>950</v>
      </c>
      <c r="J15" s="105"/>
      <c r="L15" s="544"/>
      <c r="M15" s="540"/>
      <c r="N15" s="541"/>
      <c r="O15" s="542"/>
    </row>
    <row r="16" spans="2:19" ht="15" customHeight="1">
      <c r="B16" s="185" t="s">
        <v>315</v>
      </c>
      <c r="C16" s="67" t="s">
        <v>34</v>
      </c>
      <c r="D16" s="82">
        <v>700</v>
      </c>
      <c r="E16" s="105"/>
      <c r="G16" s="432" t="s">
        <v>254</v>
      </c>
      <c r="H16" s="66" t="s">
        <v>34</v>
      </c>
      <c r="I16" s="82">
        <v>980</v>
      </c>
      <c r="J16" s="105"/>
      <c r="L16" s="543" t="s">
        <v>176</v>
      </c>
      <c r="M16" s="545"/>
      <c r="N16" s="546"/>
      <c r="O16" s="385"/>
      <c r="P16" s="491"/>
      <c r="Q16" s="491"/>
      <c r="R16" s="491"/>
      <c r="S16" s="491"/>
    </row>
    <row r="17" spans="2:19" ht="15" customHeight="1" thickBot="1">
      <c r="B17" s="69" t="s">
        <v>95</v>
      </c>
      <c r="C17" s="67" t="s">
        <v>34</v>
      </c>
      <c r="D17" s="82">
        <v>320</v>
      </c>
      <c r="E17" s="105"/>
      <c r="G17" s="437"/>
      <c r="H17" s="80"/>
      <c r="I17" s="143"/>
      <c r="J17" s="182"/>
      <c r="L17" s="544"/>
      <c r="M17" s="547"/>
      <c r="N17" s="548"/>
      <c r="O17" s="386" t="s">
        <v>459</v>
      </c>
      <c r="P17" s="35"/>
      <c r="Q17" s="33"/>
      <c r="R17" s="36"/>
      <c r="S17" s="38"/>
    </row>
    <row r="18" spans="2:19" ht="15" customHeight="1" thickTop="1" thickBot="1">
      <c r="B18" s="69" t="s">
        <v>96</v>
      </c>
      <c r="C18" s="67" t="s">
        <v>34</v>
      </c>
      <c r="D18" s="82">
        <v>460</v>
      </c>
      <c r="E18" s="105"/>
      <c r="G18" s="564" t="s">
        <v>259</v>
      </c>
      <c r="H18" s="565"/>
      <c r="I18" s="123">
        <f>SUM(I5:I17)</f>
        <v>10210</v>
      </c>
      <c r="J18" s="181">
        <f>SUM(J5:J17)</f>
        <v>0</v>
      </c>
      <c r="L18" s="543" t="s">
        <v>454</v>
      </c>
      <c r="M18" s="550"/>
      <c r="N18" s="551"/>
      <c r="O18" s="552"/>
      <c r="P18" s="35"/>
      <c r="Q18" s="33"/>
      <c r="R18" s="36"/>
      <c r="S18" s="38"/>
    </row>
    <row r="19" spans="2:19" ht="15" customHeight="1" thickBot="1">
      <c r="B19" s="69" t="s">
        <v>494</v>
      </c>
      <c r="C19" s="401" t="s">
        <v>496</v>
      </c>
      <c r="D19" s="403"/>
      <c r="E19" s="407"/>
      <c r="H19" s="33"/>
      <c r="I19" s="36"/>
      <c r="J19" s="38"/>
      <c r="L19" s="549"/>
      <c r="M19" s="553"/>
      <c r="N19" s="554"/>
      <c r="O19" s="555"/>
      <c r="P19" s="35"/>
      <c r="Q19" s="33"/>
      <c r="R19" s="36"/>
      <c r="S19" s="38"/>
    </row>
    <row r="20" spans="2:19" ht="15" customHeight="1" thickTop="1" thickBot="1">
      <c r="B20" s="460" t="s">
        <v>169</v>
      </c>
      <c r="C20" s="401" t="s">
        <v>471</v>
      </c>
      <c r="D20" s="403"/>
      <c r="E20" s="407"/>
      <c r="G20" s="569" t="s">
        <v>337</v>
      </c>
      <c r="H20" s="570"/>
      <c r="I20" s="570"/>
      <c r="J20" s="571"/>
      <c r="P20" s="35"/>
      <c r="Q20" s="33"/>
      <c r="R20" s="36"/>
      <c r="S20" s="38"/>
    </row>
    <row r="21" spans="2:19" ht="15" customHeight="1" thickBot="1">
      <c r="B21" s="69" t="s">
        <v>495</v>
      </c>
      <c r="C21" s="401" t="s">
        <v>496</v>
      </c>
      <c r="D21" s="403"/>
      <c r="E21" s="407"/>
      <c r="G21" s="65" t="s">
        <v>214</v>
      </c>
      <c r="H21" s="402" t="s">
        <v>472</v>
      </c>
      <c r="I21" s="458"/>
      <c r="J21" s="459"/>
      <c r="L21" s="42" t="s">
        <v>135</v>
      </c>
      <c r="M21" s="63" t="s">
        <v>14</v>
      </c>
      <c r="N21" s="63" t="s">
        <v>15</v>
      </c>
      <c r="O21" s="30" t="s">
        <v>296</v>
      </c>
      <c r="P21" s="35"/>
      <c r="Q21" s="33"/>
      <c r="R21" s="36"/>
      <c r="S21" s="38"/>
    </row>
    <row r="22" spans="2:19" ht="15" customHeight="1" thickBot="1">
      <c r="B22" s="69" t="s">
        <v>98</v>
      </c>
      <c r="C22" s="67" t="s">
        <v>34</v>
      </c>
      <c r="D22" s="82">
        <v>1320</v>
      </c>
      <c r="E22" s="105"/>
      <c r="G22" s="272" t="s">
        <v>164</v>
      </c>
      <c r="H22" s="80" t="s">
        <v>34</v>
      </c>
      <c r="I22" s="143">
        <v>750</v>
      </c>
      <c r="J22" s="105"/>
      <c r="L22" s="492" t="s">
        <v>339</v>
      </c>
      <c r="M22" s="493"/>
      <c r="N22" s="493"/>
      <c r="O22" s="494"/>
      <c r="P22" s="121"/>
      <c r="Q22" s="122"/>
      <c r="R22" s="20"/>
      <c r="S22" s="38"/>
    </row>
    <row r="23" spans="2:19" ht="15" customHeight="1" thickTop="1" thickBot="1">
      <c r="B23" s="69" t="s">
        <v>100</v>
      </c>
      <c r="C23" s="401" t="s">
        <v>586</v>
      </c>
      <c r="D23" s="403"/>
      <c r="E23" s="407"/>
      <c r="G23" s="564" t="s">
        <v>259</v>
      </c>
      <c r="H23" s="565"/>
      <c r="I23" s="123">
        <f>SUM(I20:I22)</f>
        <v>750</v>
      </c>
      <c r="J23" s="181">
        <f>SUM(J20:J22)</f>
        <v>0</v>
      </c>
      <c r="L23" s="65" t="s">
        <v>92</v>
      </c>
      <c r="M23" s="66" t="s">
        <v>56</v>
      </c>
      <c r="N23" s="82">
        <v>1400</v>
      </c>
      <c r="O23" s="105"/>
      <c r="P23" s="35"/>
      <c r="Q23" s="33"/>
      <c r="R23" s="36"/>
      <c r="S23" s="38"/>
    </row>
    <row r="24" spans="2:19" ht="15" customHeight="1" thickBot="1">
      <c r="B24" s="69"/>
      <c r="C24" s="67"/>
      <c r="D24" s="82"/>
      <c r="E24" s="105"/>
      <c r="G24" s="35"/>
      <c r="H24" s="33"/>
      <c r="I24" s="36"/>
      <c r="J24" s="48"/>
      <c r="L24" s="65" t="s">
        <v>92</v>
      </c>
      <c r="M24" s="468" t="s">
        <v>575</v>
      </c>
      <c r="N24" s="466"/>
      <c r="O24" s="467"/>
      <c r="P24" s="35"/>
      <c r="Q24" s="33"/>
      <c r="R24" s="36"/>
      <c r="S24" s="38"/>
    </row>
    <row r="25" spans="2:19" ht="15" customHeight="1">
      <c r="B25" s="69"/>
      <c r="C25" s="67"/>
      <c r="D25" s="82"/>
      <c r="E25" s="105"/>
      <c r="G25" s="492" t="s">
        <v>263</v>
      </c>
      <c r="H25" s="493"/>
      <c r="I25" s="493"/>
      <c r="J25" s="494"/>
      <c r="L25" s="65" t="s">
        <v>92</v>
      </c>
      <c r="M25" s="148" t="s">
        <v>307</v>
      </c>
      <c r="N25" s="68">
        <v>5450</v>
      </c>
      <c r="O25" s="105"/>
      <c r="P25" s="35"/>
      <c r="Q25" s="33"/>
      <c r="R25" s="36"/>
      <c r="S25" s="38"/>
    </row>
    <row r="26" spans="2:19" ht="15" customHeight="1">
      <c r="B26" s="65"/>
      <c r="C26" s="66"/>
      <c r="D26" s="82"/>
      <c r="E26" s="105"/>
      <c r="G26" s="65" t="s">
        <v>97</v>
      </c>
      <c r="H26" s="340" t="s">
        <v>321</v>
      </c>
      <c r="I26" s="82">
        <v>2600</v>
      </c>
      <c r="J26" s="105"/>
      <c r="L26" s="185" t="s">
        <v>410</v>
      </c>
      <c r="M26" s="468" t="s">
        <v>591</v>
      </c>
      <c r="N26" s="406"/>
      <c r="O26" s="407"/>
      <c r="P26" s="35"/>
      <c r="Q26" s="33"/>
      <c r="R26" s="36"/>
      <c r="S26" s="38"/>
    </row>
    <row r="27" spans="2:19" ht="15" customHeight="1">
      <c r="B27" s="65"/>
      <c r="C27" s="66"/>
      <c r="D27" s="82"/>
      <c r="E27" s="105"/>
      <c r="G27" s="65" t="s">
        <v>97</v>
      </c>
      <c r="H27" s="223" t="s">
        <v>241</v>
      </c>
      <c r="I27" s="68">
        <v>1500</v>
      </c>
      <c r="J27" s="105"/>
      <c r="L27" s="91" t="s">
        <v>94</v>
      </c>
      <c r="M27" s="428" t="s">
        <v>307</v>
      </c>
      <c r="N27" s="137">
        <v>3000</v>
      </c>
      <c r="O27" s="422"/>
      <c r="P27" s="50"/>
      <c r="Q27" s="139"/>
      <c r="R27" s="52"/>
      <c r="S27" s="52"/>
    </row>
    <row r="28" spans="2:19" s="18" customFormat="1" ht="15" customHeight="1" thickBot="1">
      <c r="B28" s="65"/>
      <c r="C28" s="66"/>
      <c r="D28" s="82"/>
      <c r="E28" s="105"/>
      <c r="F28" s="27"/>
      <c r="G28" s="79"/>
      <c r="H28" s="80"/>
      <c r="I28" s="143"/>
      <c r="J28" s="105"/>
      <c r="K28" s="64"/>
      <c r="L28" s="439" t="s">
        <v>213</v>
      </c>
      <c r="M28" s="440"/>
      <c r="N28" s="71"/>
      <c r="O28" s="413"/>
      <c r="P28" s="27"/>
      <c r="Q28" s="27"/>
      <c r="R28" s="27"/>
      <c r="S28" s="36"/>
    </row>
    <row r="29" spans="2:19" ht="15" customHeight="1" thickTop="1" thickBot="1">
      <c r="B29" s="79"/>
      <c r="C29" s="80"/>
      <c r="D29" s="143"/>
      <c r="E29" s="182"/>
      <c r="F29" s="18"/>
      <c r="G29" s="564" t="s">
        <v>259</v>
      </c>
      <c r="H29" s="565"/>
      <c r="I29" s="123">
        <f>SUM(I26:I28)</f>
        <v>4100</v>
      </c>
      <c r="J29" s="181">
        <f>SUM(J26:J28)</f>
        <v>0</v>
      </c>
      <c r="L29" s="91" t="s">
        <v>94</v>
      </c>
      <c r="M29" s="119" t="s">
        <v>141</v>
      </c>
      <c r="N29" s="137">
        <v>600</v>
      </c>
      <c r="O29" s="422"/>
      <c r="P29" s="491"/>
      <c r="Q29" s="491"/>
      <c r="R29" s="491"/>
      <c r="S29" s="491"/>
    </row>
    <row r="30" spans="2:19" ht="15" customHeight="1" thickTop="1" thickBot="1">
      <c r="B30" s="564" t="s">
        <v>178</v>
      </c>
      <c r="C30" s="565"/>
      <c r="D30" s="129">
        <f>SUM(D5:D29)</f>
        <v>29170</v>
      </c>
      <c r="E30" s="115">
        <f>SUM(E5:E29)</f>
        <v>0</v>
      </c>
      <c r="G30" s="37"/>
      <c r="H30" s="33"/>
      <c r="I30" s="36"/>
      <c r="J30" s="38"/>
      <c r="L30" s="439" t="s">
        <v>213</v>
      </c>
      <c r="M30" s="440"/>
      <c r="N30" s="71"/>
      <c r="O30" s="413"/>
      <c r="P30" s="35"/>
      <c r="Q30" s="33"/>
      <c r="R30" s="36"/>
      <c r="S30" s="38"/>
    </row>
    <row r="31" spans="2:19" ht="15" customHeight="1">
      <c r="B31" s="442" t="s">
        <v>85</v>
      </c>
      <c r="C31" s="443" t="s">
        <v>307</v>
      </c>
      <c r="D31" s="160">
        <v>3570</v>
      </c>
      <c r="E31" s="105"/>
      <c r="G31" s="569" t="s">
        <v>338</v>
      </c>
      <c r="H31" s="570"/>
      <c r="I31" s="570"/>
      <c r="J31" s="571"/>
      <c r="L31" s="65"/>
      <c r="M31" s="441"/>
      <c r="N31" s="82"/>
      <c r="O31" s="105"/>
      <c r="P31" s="35"/>
      <c r="Q31" s="33"/>
      <c r="R31" s="38"/>
      <c r="S31" s="38"/>
    </row>
    <row r="32" spans="2:19" ht="15" customHeight="1">
      <c r="B32" s="91" t="s">
        <v>87</v>
      </c>
      <c r="C32" s="92" t="s">
        <v>56</v>
      </c>
      <c r="D32" s="143">
        <v>2600</v>
      </c>
      <c r="E32" s="422"/>
      <c r="G32" s="438" t="s">
        <v>103</v>
      </c>
      <c r="H32" s="148" t="s">
        <v>307</v>
      </c>
      <c r="I32" s="82">
        <v>4600</v>
      </c>
      <c r="J32" s="105"/>
      <c r="L32" s="65"/>
      <c r="M32" s="441"/>
      <c r="N32" s="82"/>
      <c r="O32" s="105"/>
      <c r="P32" s="35"/>
      <c r="Q32" s="33"/>
      <c r="R32" s="36"/>
      <c r="S32" s="38"/>
    </row>
    <row r="33" spans="2:19" ht="15" customHeight="1">
      <c r="B33" s="65" t="s">
        <v>89</v>
      </c>
      <c r="C33" s="66" t="s">
        <v>34</v>
      </c>
      <c r="D33" s="82">
        <v>380</v>
      </c>
      <c r="E33" s="105"/>
      <c r="G33" s="438" t="s">
        <v>102</v>
      </c>
      <c r="H33" s="402" t="s">
        <v>592</v>
      </c>
      <c r="I33" s="406"/>
      <c r="J33" s="407"/>
      <c r="L33" s="65"/>
      <c r="M33" s="83"/>
      <c r="N33" s="82"/>
      <c r="O33" s="105"/>
      <c r="P33" s="50"/>
      <c r="Q33" s="50"/>
      <c r="R33" s="126"/>
      <c r="S33" s="52"/>
    </row>
    <row r="34" spans="2:19" ht="15" customHeight="1" thickBot="1">
      <c r="B34" s="65" t="s">
        <v>91</v>
      </c>
      <c r="C34" s="148" t="s">
        <v>307</v>
      </c>
      <c r="D34" s="82">
        <v>4080</v>
      </c>
      <c r="E34" s="105"/>
      <c r="G34" s="438" t="s">
        <v>103</v>
      </c>
      <c r="H34" s="66" t="s">
        <v>56</v>
      </c>
      <c r="I34" s="82">
        <v>1250</v>
      </c>
      <c r="J34" s="105"/>
      <c r="L34" s="79"/>
      <c r="M34" s="80"/>
      <c r="N34" s="143"/>
      <c r="O34" s="182"/>
    </row>
    <row r="35" spans="2:19" ht="15" customHeight="1" thickTop="1" thickBot="1">
      <c r="B35" s="65" t="s">
        <v>180</v>
      </c>
      <c r="C35" s="148" t="s">
        <v>307</v>
      </c>
      <c r="D35" s="82">
        <v>1820</v>
      </c>
      <c r="E35" s="105"/>
      <c r="G35" s="65" t="s">
        <v>104</v>
      </c>
      <c r="H35" s="66" t="s">
        <v>34</v>
      </c>
      <c r="I35" s="82">
        <v>1400</v>
      </c>
      <c r="J35" s="105"/>
      <c r="L35" s="564" t="s">
        <v>259</v>
      </c>
      <c r="M35" s="565"/>
      <c r="N35" s="129">
        <f>SUM(N23:N33)</f>
        <v>10450</v>
      </c>
      <c r="O35" s="115">
        <f>SUM(O23:O34)</f>
        <v>0</v>
      </c>
    </row>
    <row r="36" spans="2:19" ht="15" customHeight="1" thickBot="1">
      <c r="B36" s="91"/>
      <c r="C36" s="92"/>
      <c r="D36" s="143"/>
      <c r="E36" s="182"/>
      <c r="G36" s="65" t="s">
        <v>105</v>
      </c>
      <c r="H36" s="66" t="s">
        <v>34</v>
      </c>
      <c r="I36" s="82">
        <v>570</v>
      </c>
      <c r="J36" s="105"/>
    </row>
    <row r="37" spans="2:19" ht="15" customHeight="1" thickTop="1" thickBot="1">
      <c r="B37" s="585" t="s">
        <v>179</v>
      </c>
      <c r="C37" s="586"/>
      <c r="D37" s="363">
        <f>SUM(D31:D36)</f>
        <v>12450</v>
      </c>
      <c r="E37" s="364">
        <f>SUM(E31:E36)</f>
        <v>0</v>
      </c>
      <c r="G37" s="444"/>
      <c r="H37" s="445"/>
      <c r="I37" s="446"/>
      <c r="J37" s="105"/>
    </row>
    <row r="38" spans="2:19" ht="15" customHeight="1" thickTop="1" thickBot="1">
      <c r="B38" s="564" t="s">
        <v>259</v>
      </c>
      <c r="C38" s="565"/>
      <c r="D38" s="99">
        <f>SUM(D37,D30)</f>
        <v>41620</v>
      </c>
      <c r="E38" s="77">
        <f>SUM(E30,E37)</f>
        <v>0</v>
      </c>
      <c r="G38" s="564" t="s">
        <v>259</v>
      </c>
      <c r="H38" s="565"/>
      <c r="I38" s="114">
        <f>SUM(I32:I37)</f>
        <v>7820</v>
      </c>
      <c r="J38" s="170">
        <f>SUM(J32:J37)</f>
        <v>0</v>
      </c>
    </row>
    <row r="39" spans="2:19" ht="15" customHeight="1"/>
    <row r="40" spans="2:19" ht="15" customHeight="1">
      <c r="B40" s="489" t="s">
        <v>448</v>
      </c>
      <c r="C40" s="490"/>
      <c r="D40" s="490"/>
      <c r="E40" s="490"/>
      <c r="F40" s="490"/>
      <c r="G40" s="490"/>
      <c r="H40" s="490"/>
      <c r="I40" s="490"/>
      <c r="J40" s="490"/>
      <c r="K40" s="490"/>
      <c r="L40" s="490"/>
      <c r="M40" s="490"/>
      <c r="N40" s="490"/>
      <c r="O40" s="490"/>
    </row>
    <row r="41" spans="2:19" ht="15" customHeight="1">
      <c r="F41" s="375"/>
      <c r="G41" s="375"/>
      <c r="H41" s="375"/>
      <c r="I41" s="375"/>
      <c r="J41" s="375"/>
      <c r="K41" s="375"/>
      <c r="L41" s="375"/>
      <c r="M41" s="375"/>
      <c r="N41" s="375"/>
      <c r="O41" s="375"/>
    </row>
    <row r="42" spans="2:19" ht="15" customHeight="1">
      <c r="L42" s="447"/>
      <c r="M42" s="447"/>
      <c r="N42" s="447"/>
      <c r="O42" s="447"/>
    </row>
    <row r="43" spans="2:19" ht="15" customHeight="1"/>
    <row r="44" spans="2:19" ht="15" customHeight="1"/>
    <row r="45" spans="2:19" ht="15" customHeight="1"/>
  </sheetData>
  <customSheetViews>
    <customSheetView guid="{5C72CF21-BE65-11D5-936B-0000F497F8AE}" showGridLines="0" showRuler="0">
      <selection activeCell="M2" sqref="M2:N2"/>
      <pageMargins left="0.78740157480314965" right="0.19685039370078741" top="0.19685039370078741" bottom="0.19685039370078741" header="0" footer="0.11811023622047245"/>
      <pageSetup paperSize="9" scale="98" orientation="landscape" horizontalDpi="400" verticalDpi="400" r:id="rId1"/>
      <headerFooter alignWithMargins="0">
        <oddFooter>&amp;Cア・朝日新聞/マ・毎日新聞/ヨ・読売新聞/サ・産経新聞/新・新潟日報/合・全紙取扱店</oddFooter>
      </headerFooter>
    </customSheetView>
  </customSheetViews>
  <mergeCells count="34">
    <mergeCell ref="P16:S16"/>
    <mergeCell ref="L12:M13"/>
    <mergeCell ref="B37:C37"/>
    <mergeCell ref="G31:J31"/>
    <mergeCell ref="L35:M35"/>
    <mergeCell ref="N12:O13"/>
    <mergeCell ref="B13:C13"/>
    <mergeCell ref="M14:O15"/>
    <mergeCell ref="L16:L17"/>
    <mergeCell ref="M16:N17"/>
    <mergeCell ref="B40:O40"/>
    <mergeCell ref="P29:S29"/>
    <mergeCell ref="B38:C38"/>
    <mergeCell ref="G29:H29"/>
    <mergeCell ref="G38:H38"/>
    <mergeCell ref="N3:O3"/>
    <mergeCell ref="L4:M4"/>
    <mergeCell ref="L5:N6"/>
    <mergeCell ref="M7:O8"/>
    <mergeCell ref="L11:M11"/>
    <mergeCell ref="N11:O11"/>
    <mergeCell ref="L9:L10"/>
    <mergeCell ref="G4:J4"/>
    <mergeCell ref="L14:L15"/>
    <mergeCell ref="B30:C30"/>
    <mergeCell ref="L18:L19"/>
    <mergeCell ref="M18:O19"/>
    <mergeCell ref="L22:O22"/>
    <mergeCell ref="G20:J20"/>
    <mergeCell ref="G25:J25"/>
    <mergeCell ref="G18:H18"/>
    <mergeCell ref="G23:H23"/>
    <mergeCell ref="B4:E4"/>
    <mergeCell ref="M9:O10"/>
  </mergeCells>
  <phoneticPr fontId="10"/>
  <conditionalFormatting sqref="E5:E12">
    <cfRule type="cellIs" dxfId="10" priority="5" operator="greaterThan">
      <formula>D5</formula>
    </cfRule>
  </conditionalFormatting>
  <conditionalFormatting sqref="E14:E29">
    <cfRule type="cellIs" dxfId="9" priority="3" operator="greaterThan">
      <formula>D14</formula>
    </cfRule>
  </conditionalFormatting>
  <conditionalFormatting sqref="J5:J12">
    <cfRule type="cellIs" dxfId="8" priority="2" operator="greaterThan">
      <formula>I5</formula>
    </cfRule>
  </conditionalFormatting>
  <conditionalFormatting sqref="J14:J17 J26:J28 J32:J37">
    <cfRule type="cellIs" dxfId="7" priority="8" operator="greaterThan">
      <formula>I14</formula>
    </cfRule>
  </conditionalFormatting>
  <conditionalFormatting sqref="J21:J22">
    <cfRule type="cellIs" dxfId="6" priority="6" operator="greaterThan">
      <formula>I21</formula>
    </cfRule>
  </conditionalFormatting>
  <conditionalFormatting sqref="O23:O27">
    <cfRule type="cellIs" dxfId="5" priority="1" operator="greaterThan">
      <formula>N23</formula>
    </cfRule>
  </conditionalFormatting>
  <conditionalFormatting sqref="O29 O31:O34 E31:E36">
    <cfRule type="cellIs" dxfId="4" priority="7" operator="greaterThan">
      <formula>D29</formula>
    </cfRule>
  </conditionalFormatting>
  <printOptions horizontalCentered="1" verticalCentered="1" gridLinesSet="0"/>
  <pageMargins left="0" right="0" top="0.59055118110236227" bottom="0" header="0.39370078740157483" footer="0.39370078740157483"/>
  <pageSetup paperSize="9" orientation="landscape" verticalDpi="400" r:id="rId2"/>
  <headerFooter alignWithMargins="0">
    <oddHeader xml:space="preserve">&amp;L&amp;8    &amp;9 株式会社 速報社　　　　FAX　 0258-29-6358&amp;8
</oddHead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69"/>
  <sheetViews>
    <sheetView showGridLines="0" showZeros="0" zoomScaleNormal="100" workbookViewId="0">
      <selection activeCell="L3" sqref="L3"/>
    </sheetView>
  </sheetViews>
  <sheetFormatPr defaultRowHeight="13.5"/>
  <cols>
    <col min="1" max="1" width="2.5" style="27" customWidth="1"/>
    <col min="2" max="2" width="13.625" style="27" customWidth="1"/>
    <col min="3" max="3" width="7.625" style="27" customWidth="1"/>
    <col min="4" max="5" width="9.625" style="27" customWidth="1"/>
    <col min="6" max="6" width="2.625" style="27" customWidth="1"/>
    <col min="7" max="7" width="13.625" style="27" customWidth="1"/>
    <col min="8" max="8" width="7.625" style="27" customWidth="1"/>
    <col min="9" max="10" width="9.625" style="27" customWidth="1"/>
    <col min="11" max="11" width="2.625" style="27" customWidth="1"/>
    <col min="12" max="12" width="13.625" style="27" customWidth="1"/>
    <col min="13" max="13" width="7.625" style="27" customWidth="1"/>
    <col min="14" max="15" width="9.625" style="27" customWidth="1"/>
    <col min="16" max="16384" width="9" style="27"/>
  </cols>
  <sheetData>
    <row r="1" spans="2:15" s="18" customFormat="1" ht="15" customHeight="1">
      <c r="E1" s="373"/>
      <c r="J1"/>
      <c r="K1"/>
      <c r="L1"/>
      <c r="M1"/>
    </row>
    <row r="2" spans="2:15" s="18" customFormat="1" ht="15" customHeight="1" thickBot="1">
      <c r="B2" s="252"/>
      <c r="E2" s="373"/>
      <c r="J2"/>
      <c r="K2"/>
      <c r="L2"/>
      <c r="M2"/>
    </row>
    <row r="3" spans="2:15" ht="15" customHeight="1" thickTop="1" thickBot="1">
      <c r="B3" s="42" t="s">
        <v>135</v>
      </c>
      <c r="C3" s="63" t="s">
        <v>14</v>
      </c>
      <c r="D3" s="63" t="s">
        <v>15</v>
      </c>
      <c r="E3" s="30" t="s">
        <v>296</v>
      </c>
      <c r="G3" s="42" t="s">
        <v>135</v>
      </c>
      <c r="H3" s="63" t="s">
        <v>14</v>
      </c>
      <c r="I3" s="63" t="s">
        <v>15</v>
      </c>
      <c r="J3" s="30" t="s">
        <v>296</v>
      </c>
      <c r="L3" s="378" t="s">
        <v>589</v>
      </c>
      <c r="M3" s="379"/>
      <c r="N3" s="514" t="s">
        <v>157</v>
      </c>
      <c r="O3" s="515"/>
    </row>
    <row r="4" spans="2:15" s="18" customFormat="1" ht="15" customHeight="1">
      <c r="B4" s="556" t="s">
        <v>340</v>
      </c>
      <c r="C4" s="557"/>
      <c r="D4" s="557"/>
      <c r="E4" s="558"/>
      <c r="F4" s="27"/>
      <c r="G4" s="492" t="s">
        <v>342</v>
      </c>
      <c r="H4" s="493"/>
      <c r="I4" s="493"/>
      <c r="J4" s="494"/>
      <c r="K4" s="27"/>
      <c r="L4" s="510" t="s">
        <v>16</v>
      </c>
      <c r="M4" s="516"/>
      <c r="N4" s="31"/>
      <c r="O4" s="380"/>
    </row>
    <row r="5" spans="2:15" ht="15" customHeight="1">
      <c r="B5" s="199" t="s">
        <v>195</v>
      </c>
      <c r="C5" s="66" t="s">
        <v>56</v>
      </c>
      <c r="D5" s="68">
        <v>1120</v>
      </c>
      <c r="E5" s="105"/>
      <c r="G5" s="65" t="s">
        <v>106</v>
      </c>
      <c r="H5" s="66" t="s">
        <v>241</v>
      </c>
      <c r="I5" s="82">
        <v>1400</v>
      </c>
      <c r="J5" s="105"/>
      <c r="L5" s="521"/>
      <c r="M5" s="522"/>
      <c r="N5" s="522"/>
      <c r="O5" s="381" t="s">
        <v>357</v>
      </c>
    </row>
    <row r="6" spans="2:15" ht="15" customHeight="1" thickBot="1">
      <c r="B6" s="199" t="s">
        <v>195</v>
      </c>
      <c r="C6" s="148" t="s">
        <v>307</v>
      </c>
      <c r="D6" s="68">
        <v>3900</v>
      </c>
      <c r="E6" s="105"/>
      <c r="G6" s="218" t="s">
        <v>582</v>
      </c>
      <c r="H6" s="227" t="s">
        <v>307</v>
      </c>
      <c r="I6" s="201">
        <v>3440</v>
      </c>
      <c r="J6" s="105"/>
      <c r="L6" s="523"/>
      <c r="M6" s="524"/>
      <c r="N6" s="524"/>
      <c r="O6" s="382"/>
    </row>
    <row r="7" spans="2:15" ht="15" customHeight="1">
      <c r="B7" s="199" t="s">
        <v>196</v>
      </c>
      <c r="C7" s="66" t="s">
        <v>34</v>
      </c>
      <c r="D7" s="68">
        <v>1650</v>
      </c>
      <c r="E7" s="105"/>
      <c r="F7" s="32"/>
      <c r="G7" s="199" t="s">
        <v>142</v>
      </c>
      <c r="H7" s="425" t="s">
        <v>581</v>
      </c>
      <c r="I7" s="403"/>
      <c r="J7" s="407"/>
      <c r="L7" s="383" t="s">
        <v>171</v>
      </c>
      <c r="M7" s="506"/>
      <c r="N7" s="506"/>
      <c r="O7" s="507"/>
    </row>
    <row r="8" spans="2:15" ht="15" customHeight="1" thickBot="1">
      <c r="B8" s="205" t="s">
        <v>284</v>
      </c>
      <c r="C8" s="200" t="s">
        <v>34</v>
      </c>
      <c r="D8" s="206">
        <v>1820</v>
      </c>
      <c r="E8" s="105"/>
      <c r="F8" s="34"/>
      <c r="G8" s="65" t="s">
        <v>107</v>
      </c>
      <c r="H8" s="66" t="s">
        <v>34</v>
      </c>
      <c r="I8" s="82">
        <v>670</v>
      </c>
      <c r="J8" s="105"/>
      <c r="L8" s="384"/>
      <c r="M8" s="508"/>
      <c r="N8" s="508"/>
      <c r="O8" s="509"/>
    </row>
    <row r="9" spans="2:15" ht="15" customHeight="1">
      <c r="B9" s="237" t="s">
        <v>316</v>
      </c>
      <c r="C9" s="66" t="s">
        <v>34</v>
      </c>
      <c r="D9" s="68">
        <v>880</v>
      </c>
      <c r="E9" s="105"/>
      <c r="G9" s="65" t="s">
        <v>108</v>
      </c>
      <c r="H9" s="66" t="s">
        <v>34</v>
      </c>
      <c r="I9" s="82">
        <v>310</v>
      </c>
      <c r="J9" s="105"/>
      <c r="L9" s="510" t="s">
        <v>172</v>
      </c>
      <c r="M9" s="525"/>
      <c r="N9" s="526"/>
      <c r="O9" s="527"/>
    </row>
    <row r="10" spans="2:15" ht="15" customHeight="1" thickBot="1">
      <c r="B10" s="237"/>
      <c r="C10" s="66"/>
      <c r="D10" s="68"/>
      <c r="E10" s="105"/>
      <c r="G10" s="185" t="s">
        <v>412</v>
      </c>
      <c r="H10" s="66" t="s">
        <v>34</v>
      </c>
      <c r="I10" s="82">
        <v>940</v>
      </c>
      <c r="J10" s="105"/>
      <c r="L10" s="511"/>
      <c r="M10" s="528"/>
      <c r="N10" s="529"/>
      <c r="O10" s="530"/>
    </row>
    <row r="11" spans="2:15" ht="15" customHeight="1">
      <c r="B11" s="202"/>
      <c r="C11" s="203"/>
      <c r="D11" s="204"/>
      <c r="E11" s="105"/>
      <c r="G11" s="65" t="s">
        <v>163</v>
      </c>
      <c r="H11" s="66" t="s">
        <v>34</v>
      </c>
      <c r="I11" s="82">
        <v>820</v>
      </c>
      <c r="J11" s="105"/>
      <c r="L11" s="519" t="s">
        <v>173</v>
      </c>
      <c r="M11" s="520"/>
      <c r="N11" s="517" t="s">
        <v>174</v>
      </c>
      <c r="O11" s="518"/>
    </row>
    <row r="12" spans="2:15" ht="15" customHeight="1">
      <c r="B12" s="187"/>
      <c r="C12" s="66"/>
      <c r="D12" s="68"/>
      <c r="E12" s="105"/>
      <c r="G12" s="65"/>
      <c r="H12" s="66"/>
      <c r="I12" s="82"/>
      <c r="J12" s="105"/>
      <c r="L12" s="559">
        <f>新潟市!L12</f>
        <v>0</v>
      </c>
      <c r="M12" s="560"/>
      <c r="N12" s="582">
        <f>E15+E32+J15+J27+J36+O37</f>
        <v>0</v>
      </c>
      <c r="O12" s="583"/>
    </row>
    <row r="13" spans="2:15" ht="15" customHeight="1" thickBot="1">
      <c r="B13" s="187"/>
      <c r="C13" s="66"/>
      <c r="D13" s="68"/>
      <c r="E13" s="105"/>
      <c r="G13" s="65"/>
      <c r="H13" s="66"/>
      <c r="I13" s="82"/>
      <c r="J13" s="105"/>
      <c r="L13" s="561"/>
      <c r="M13" s="562"/>
      <c r="N13" s="562"/>
      <c r="O13" s="584"/>
    </row>
    <row r="14" spans="2:15" ht="15" customHeight="1" thickBot="1">
      <c r="B14" s="188"/>
      <c r="C14" s="189"/>
      <c r="D14" s="190"/>
      <c r="E14" s="87"/>
      <c r="G14" s="120"/>
      <c r="H14" s="118"/>
      <c r="I14" s="174"/>
      <c r="J14" s="183"/>
      <c r="L14" s="543" t="s">
        <v>175</v>
      </c>
      <c r="M14" s="537" t="s">
        <v>457</v>
      </c>
      <c r="N14" s="538"/>
      <c r="O14" s="539"/>
    </row>
    <row r="15" spans="2:15" ht="15" customHeight="1" thickTop="1" thickBot="1">
      <c r="B15" s="564" t="s">
        <v>259</v>
      </c>
      <c r="C15" s="565"/>
      <c r="D15" s="88">
        <f>SUM(D5:D13)</f>
        <v>9370</v>
      </c>
      <c r="E15" s="115">
        <f>SUM(E5:E13)</f>
        <v>0</v>
      </c>
      <c r="G15" s="564" t="s">
        <v>259</v>
      </c>
      <c r="H15" s="565"/>
      <c r="I15" s="123">
        <f>SUM(I5:I14)</f>
        <v>7580</v>
      </c>
      <c r="J15" s="181">
        <f>SUM(J5:J14)</f>
        <v>0</v>
      </c>
      <c r="L15" s="544"/>
      <c r="M15" s="540"/>
      <c r="N15" s="541"/>
      <c r="O15" s="542"/>
    </row>
    <row r="16" spans="2:15" ht="15" customHeight="1" thickBot="1">
      <c r="B16" s="50"/>
      <c r="C16" s="50"/>
      <c r="D16" s="52"/>
      <c r="E16" s="52"/>
      <c r="G16" s="491"/>
      <c r="H16" s="491"/>
      <c r="I16" s="491"/>
      <c r="J16" s="491"/>
      <c r="L16" s="543" t="s">
        <v>176</v>
      </c>
      <c r="M16" s="545"/>
      <c r="N16" s="546"/>
      <c r="O16" s="385"/>
    </row>
    <row r="17" spans="2:15" ht="15" customHeight="1" thickBot="1">
      <c r="B17" s="556" t="s">
        <v>341</v>
      </c>
      <c r="C17" s="557"/>
      <c r="D17" s="557"/>
      <c r="E17" s="558"/>
      <c r="G17" s="566" t="s">
        <v>343</v>
      </c>
      <c r="H17" s="591"/>
      <c r="I17" s="591"/>
      <c r="J17" s="592"/>
      <c r="L17" s="544"/>
      <c r="M17" s="547"/>
      <c r="N17" s="548"/>
      <c r="O17" s="386" t="s">
        <v>459</v>
      </c>
    </row>
    <row r="18" spans="2:15" ht="15" customHeight="1">
      <c r="B18" s="199" t="s">
        <v>228</v>
      </c>
      <c r="C18" s="405" t="s">
        <v>487</v>
      </c>
      <c r="D18" s="406"/>
      <c r="E18" s="407"/>
      <c r="G18" s="65" t="s">
        <v>253</v>
      </c>
      <c r="H18" s="66" t="s">
        <v>34</v>
      </c>
      <c r="I18" s="82">
        <v>1300</v>
      </c>
      <c r="J18" s="105"/>
      <c r="L18" s="543" t="s">
        <v>454</v>
      </c>
      <c r="M18" s="550"/>
      <c r="N18" s="551"/>
      <c r="O18" s="552"/>
    </row>
    <row r="19" spans="2:15" ht="15" customHeight="1" thickBot="1">
      <c r="B19" s="199" t="s">
        <v>228</v>
      </c>
      <c r="C19" s="405" t="s">
        <v>429</v>
      </c>
      <c r="D19" s="406"/>
      <c r="E19" s="407"/>
      <c r="G19" s="185" t="s">
        <v>289</v>
      </c>
      <c r="H19" s="66" t="s">
        <v>34</v>
      </c>
      <c r="I19" s="82">
        <v>140</v>
      </c>
      <c r="J19" s="105"/>
      <c r="L19" s="549"/>
      <c r="M19" s="553"/>
      <c r="N19" s="554"/>
      <c r="O19" s="555"/>
    </row>
    <row r="20" spans="2:15" ht="15" customHeight="1" thickTop="1" thickBot="1">
      <c r="B20" s="199" t="s">
        <v>229</v>
      </c>
      <c r="C20" s="148" t="s">
        <v>307</v>
      </c>
      <c r="D20" s="82">
        <v>1780</v>
      </c>
      <c r="E20" s="105"/>
      <c r="G20" s="185" t="s">
        <v>290</v>
      </c>
      <c r="H20" s="66" t="s">
        <v>34</v>
      </c>
      <c r="I20" s="82">
        <v>950</v>
      </c>
      <c r="J20" s="105"/>
    </row>
    <row r="21" spans="2:15" ht="15" customHeight="1" thickBot="1">
      <c r="B21" s="218" t="s">
        <v>431</v>
      </c>
      <c r="C21" s="66" t="s">
        <v>56</v>
      </c>
      <c r="D21" s="82">
        <v>1350</v>
      </c>
      <c r="E21" s="105"/>
      <c r="G21" s="199" t="s">
        <v>111</v>
      </c>
      <c r="H21" s="200" t="s">
        <v>34</v>
      </c>
      <c r="I21" s="201">
        <v>1590</v>
      </c>
      <c r="J21" s="105"/>
      <c r="L21" s="42" t="s">
        <v>153</v>
      </c>
      <c r="M21" s="63" t="s">
        <v>14</v>
      </c>
      <c r="N21" s="63" t="s">
        <v>15</v>
      </c>
      <c r="O21" s="30" t="s">
        <v>296</v>
      </c>
    </row>
    <row r="22" spans="2:15" ht="15" customHeight="1">
      <c r="B22" s="199" t="s">
        <v>230</v>
      </c>
      <c r="C22" s="66" t="s">
        <v>34</v>
      </c>
      <c r="D22" s="82">
        <v>570</v>
      </c>
      <c r="E22" s="105"/>
      <c r="G22" s="65" t="s">
        <v>183</v>
      </c>
      <c r="H22" s="66" t="s">
        <v>34</v>
      </c>
      <c r="I22" s="82">
        <v>310</v>
      </c>
      <c r="J22" s="105"/>
      <c r="L22" s="492" t="s">
        <v>377</v>
      </c>
      <c r="M22" s="493"/>
      <c r="N22" s="493"/>
      <c r="O22" s="494"/>
    </row>
    <row r="23" spans="2:15" ht="15" customHeight="1">
      <c r="B23" s="199" t="s">
        <v>197</v>
      </c>
      <c r="C23" s="66" t="s">
        <v>56</v>
      </c>
      <c r="D23" s="82">
        <v>1530</v>
      </c>
      <c r="E23" s="105"/>
      <c r="G23" s="65" t="s">
        <v>113</v>
      </c>
      <c r="H23" s="401" t="s">
        <v>440</v>
      </c>
      <c r="I23" s="403"/>
      <c r="J23" s="407"/>
      <c r="L23" s="185" t="s">
        <v>354</v>
      </c>
      <c r="M23" s="222" t="s">
        <v>307</v>
      </c>
      <c r="N23" s="233">
        <v>1930</v>
      </c>
      <c r="O23" s="105"/>
    </row>
    <row r="24" spans="2:15" ht="15" customHeight="1">
      <c r="B24" s="199" t="s">
        <v>197</v>
      </c>
      <c r="C24" s="148" t="s">
        <v>307</v>
      </c>
      <c r="D24" s="68">
        <v>2340</v>
      </c>
      <c r="E24" s="105"/>
      <c r="G24" s="65"/>
      <c r="H24" s="66"/>
      <c r="I24" s="82"/>
      <c r="J24" s="105"/>
      <c r="L24" s="65" t="s">
        <v>109</v>
      </c>
      <c r="M24" s="66" t="s">
        <v>56</v>
      </c>
      <c r="N24" s="82">
        <v>1980</v>
      </c>
      <c r="O24" s="105"/>
    </row>
    <row r="25" spans="2:15" ht="15" customHeight="1">
      <c r="B25" s="207" t="s">
        <v>198</v>
      </c>
      <c r="C25" s="67" t="s">
        <v>34</v>
      </c>
      <c r="D25" s="82">
        <v>900</v>
      </c>
      <c r="E25" s="105"/>
      <c r="G25" s="65"/>
      <c r="H25" s="66"/>
      <c r="I25" s="82"/>
      <c r="J25" s="105"/>
      <c r="L25" s="65" t="s">
        <v>110</v>
      </c>
      <c r="M25" s="66" t="s">
        <v>56</v>
      </c>
      <c r="N25" s="82">
        <v>2250</v>
      </c>
      <c r="O25" s="105"/>
    </row>
    <row r="26" spans="2:15" ht="15" customHeight="1" thickBot="1">
      <c r="B26" s="207" t="s">
        <v>200</v>
      </c>
      <c r="C26" s="67" t="s">
        <v>34</v>
      </c>
      <c r="D26" s="82">
        <v>780</v>
      </c>
      <c r="E26" s="105"/>
      <c r="G26" s="120"/>
      <c r="H26" s="118"/>
      <c r="I26" s="362"/>
      <c r="J26" s="182"/>
      <c r="L26" s="199" t="s">
        <v>159</v>
      </c>
      <c r="M26" s="227" t="s">
        <v>307</v>
      </c>
      <c r="N26" s="201">
        <v>3000</v>
      </c>
      <c r="O26" s="105"/>
    </row>
    <row r="27" spans="2:15" s="18" customFormat="1" ht="15" customHeight="1" thickTop="1" thickBot="1">
      <c r="B27" s="199" t="s">
        <v>201</v>
      </c>
      <c r="C27" s="66" t="s">
        <v>34</v>
      </c>
      <c r="D27" s="82">
        <v>590</v>
      </c>
      <c r="E27" s="105"/>
      <c r="F27" s="27"/>
      <c r="G27" s="172" t="s">
        <v>259</v>
      </c>
      <c r="H27" s="173"/>
      <c r="I27" s="123">
        <f>SUM(I18:I26)</f>
        <v>4290</v>
      </c>
      <c r="J27" s="181">
        <f>SUM(J18:J26)</f>
        <v>0</v>
      </c>
      <c r="K27" s="64"/>
      <c r="L27" s="199" t="s">
        <v>112</v>
      </c>
      <c r="M27" s="227" t="s">
        <v>307</v>
      </c>
      <c r="N27" s="201">
        <v>2420</v>
      </c>
      <c r="O27" s="105"/>
    </row>
    <row r="28" spans="2:15" s="18" customFormat="1" ht="15" customHeight="1" thickBot="1">
      <c r="B28" s="199" t="s">
        <v>199</v>
      </c>
      <c r="C28" s="401" t="s">
        <v>475</v>
      </c>
      <c r="D28" s="403"/>
      <c r="E28" s="407"/>
      <c r="G28" s="150"/>
      <c r="H28" s="50"/>
      <c r="I28" s="126"/>
      <c r="J28" s="126"/>
      <c r="L28" s="69" t="s">
        <v>114</v>
      </c>
      <c r="M28" s="405" t="s">
        <v>492</v>
      </c>
      <c r="N28" s="406"/>
      <c r="O28" s="407"/>
    </row>
    <row r="29" spans="2:15" ht="15" customHeight="1">
      <c r="B29" s="199" t="s">
        <v>199</v>
      </c>
      <c r="C29" s="223" t="s">
        <v>312</v>
      </c>
      <c r="D29" s="68">
        <v>1380</v>
      </c>
      <c r="E29" s="105"/>
      <c r="F29" s="18"/>
      <c r="G29" s="566" t="s">
        <v>344</v>
      </c>
      <c r="H29" s="591"/>
      <c r="I29" s="591"/>
      <c r="J29" s="592"/>
      <c r="L29" s="69" t="s">
        <v>115</v>
      </c>
      <c r="M29" s="67" t="s">
        <v>34</v>
      </c>
      <c r="N29" s="82">
        <v>350</v>
      </c>
      <c r="O29" s="105"/>
    </row>
    <row r="30" spans="2:15" ht="15" customHeight="1">
      <c r="B30" s="238" t="s">
        <v>203</v>
      </c>
      <c r="C30" s="148" t="s">
        <v>307</v>
      </c>
      <c r="D30" s="71">
        <v>1200</v>
      </c>
      <c r="E30" s="105"/>
      <c r="G30" s="185" t="s">
        <v>291</v>
      </c>
      <c r="H30" s="66" t="s">
        <v>34</v>
      </c>
      <c r="I30" s="82">
        <v>300</v>
      </c>
      <c r="J30" s="105"/>
      <c r="L30" s="65" t="s">
        <v>116</v>
      </c>
      <c r="M30" s="66" t="s">
        <v>34</v>
      </c>
      <c r="N30" s="165">
        <v>2160</v>
      </c>
      <c r="O30" s="105"/>
    </row>
    <row r="31" spans="2:15" ht="15" customHeight="1" thickBot="1">
      <c r="B31" s="239" t="s">
        <v>202</v>
      </c>
      <c r="C31" s="80" t="s">
        <v>56</v>
      </c>
      <c r="D31" s="68">
        <v>640</v>
      </c>
      <c r="E31" s="105"/>
      <c r="G31" s="185" t="s">
        <v>430</v>
      </c>
      <c r="H31" s="223" t="s">
        <v>34</v>
      </c>
      <c r="I31" s="82">
        <v>950</v>
      </c>
      <c r="J31" s="105"/>
      <c r="L31" s="65" t="s">
        <v>117</v>
      </c>
      <c r="M31" s="66" t="s">
        <v>34</v>
      </c>
      <c r="N31" s="82">
        <v>270</v>
      </c>
      <c r="O31" s="105"/>
    </row>
    <row r="32" spans="2:15" ht="15" customHeight="1" thickTop="1" thickBot="1">
      <c r="B32" s="564" t="s">
        <v>259</v>
      </c>
      <c r="C32" s="565"/>
      <c r="D32" s="129">
        <f>SUM(D18:D31)</f>
        <v>13060</v>
      </c>
      <c r="E32" s="115">
        <f>SUM(E18:E31)</f>
        <v>0</v>
      </c>
      <c r="G32" s="65" t="s">
        <v>413</v>
      </c>
      <c r="H32" s="401" t="s">
        <v>444</v>
      </c>
      <c r="I32" s="403"/>
      <c r="J32" s="407"/>
      <c r="L32" s="231" t="s">
        <v>317</v>
      </c>
      <c r="M32" s="92" t="s">
        <v>34</v>
      </c>
      <c r="N32" s="137">
        <v>240</v>
      </c>
      <c r="O32" s="422"/>
    </row>
    <row r="33" spans="2:15" ht="15" customHeight="1">
      <c r="B33" s="149"/>
      <c r="C33" s="149"/>
      <c r="D33" s="149"/>
      <c r="E33" s="149"/>
      <c r="G33" s="185" t="s">
        <v>414</v>
      </c>
      <c r="H33" s="66" t="s">
        <v>34</v>
      </c>
      <c r="I33" s="82">
        <v>1850</v>
      </c>
      <c r="J33" s="105"/>
      <c r="L33" s="349" t="s">
        <v>434</v>
      </c>
      <c r="M33" s="240"/>
      <c r="N33" s="71"/>
      <c r="O33" s="413"/>
    </row>
    <row r="34" spans="2:15" ht="15" customHeight="1">
      <c r="B34" s="121"/>
      <c r="C34" s="122"/>
      <c r="D34" s="20"/>
      <c r="E34" s="48"/>
      <c r="G34" s="218"/>
      <c r="H34" s="66"/>
      <c r="I34" s="82"/>
      <c r="J34" s="105"/>
      <c r="L34" s="65" t="s">
        <v>118</v>
      </c>
      <c r="M34" s="401" t="s">
        <v>417</v>
      </c>
      <c r="N34" s="409"/>
      <c r="O34" s="407"/>
    </row>
    <row r="35" spans="2:15" ht="15" customHeight="1" thickBot="1">
      <c r="B35" s="35"/>
      <c r="C35" s="33"/>
      <c r="D35" s="36"/>
      <c r="E35" s="38"/>
      <c r="G35" s="272"/>
      <c r="H35" s="80"/>
      <c r="I35" s="107"/>
      <c r="J35" s="169"/>
      <c r="L35" s="65" t="s">
        <v>119</v>
      </c>
      <c r="M35" s="401" t="s">
        <v>433</v>
      </c>
      <c r="N35" s="406"/>
      <c r="O35" s="407"/>
    </row>
    <row r="36" spans="2:15" ht="15" customHeight="1" thickTop="1" thickBot="1">
      <c r="B36" s="35"/>
      <c r="C36" s="33"/>
      <c r="D36" s="38"/>
      <c r="E36" s="38"/>
      <c r="G36" s="564" t="s">
        <v>259</v>
      </c>
      <c r="H36" s="565"/>
      <c r="I36" s="123">
        <f>SUM(I30:I35)</f>
        <v>3100</v>
      </c>
      <c r="J36" s="181">
        <f>SUM(J30:J35)</f>
        <v>0</v>
      </c>
      <c r="L36" s="91" t="s">
        <v>120</v>
      </c>
      <c r="M36" s="92" t="s">
        <v>34</v>
      </c>
      <c r="N36" s="143">
        <v>60</v>
      </c>
      <c r="O36" s="182"/>
    </row>
    <row r="37" spans="2:15" ht="15" customHeight="1" thickTop="1" thickBot="1">
      <c r="L37" s="589" t="s">
        <v>259</v>
      </c>
      <c r="M37" s="590"/>
      <c r="N37" s="123">
        <f>SUM(N23:N36)</f>
        <v>14660</v>
      </c>
      <c r="O37" s="181">
        <f>SUM(O23:O36)</f>
        <v>0</v>
      </c>
    </row>
    <row r="38" spans="2:15" ht="15" customHeight="1" thickBot="1">
      <c r="C38" s="149"/>
      <c r="D38" s="149"/>
      <c r="E38" s="149"/>
      <c r="L38" s="35"/>
      <c r="M38" s="37"/>
      <c r="N38" s="126"/>
      <c r="O38" s="38"/>
    </row>
    <row r="39" spans="2:15" ht="15" customHeight="1" thickBot="1">
      <c r="B39" s="149"/>
      <c r="C39" s="149"/>
      <c r="D39" s="149"/>
      <c r="E39" s="36"/>
      <c r="F39" s="39"/>
      <c r="L39" s="26" t="s">
        <v>158</v>
      </c>
      <c r="M39" s="127"/>
      <c r="N39" s="140">
        <f>中越１!D38+中越１!I18+中越１!I23+中越１!I29+中越１!I38+中越１!N35+中越２!D15+中越２!D32+中越２!I15+中越２!I27+中越２!I36+中越２!N37+下越２!I31+下越２!I39+下越２!N31+下越２!N39</f>
        <v>163850</v>
      </c>
      <c r="O39" s="128">
        <f>中越１!E38+中越１!J18+中越１!J23+中越１!J29+中越１!J38+中越１!O35+中越２!E15+中越２!E32+中越２!J15+中越２!J27+中越２!J36+中越２!O37+下越２!J31+下越２!J39+下越２!O31+下越２!O39</f>
        <v>0</v>
      </c>
    </row>
    <row r="40" spans="2:15">
      <c r="L40" s="163"/>
    </row>
    <row r="41" spans="2:15" ht="15" customHeight="1">
      <c r="B41" s="489" t="s">
        <v>448</v>
      </c>
      <c r="C41" s="490"/>
      <c r="D41" s="490"/>
      <c r="E41" s="490"/>
      <c r="F41" s="490"/>
      <c r="G41" s="490"/>
      <c r="H41" s="490"/>
      <c r="I41" s="490"/>
      <c r="J41" s="490"/>
      <c r="K41" s="490"/>
      <c r="L41" s="490"/>
      <c r="M41" s="490"/>
      <c r="N41" s="490"/>
      <c r="O41" s="490"/>
    </row>
    <row r="42" spans="2:15" ht="15" customHeight="1">
      <c r="B42" s="33"/>
      <c r="C42" s="36"/>
      <c r="D42" s="38"/>
      <c r="E42" s="36"/>
      <c r="G42" s="35"/>
      <c r="H42" s="33"/>
      <c r="I42" s="36"/>
      <c r="J42" s="38"/>
    </row>
    <row r="43" spans="2:15" ht="15" customHeight="1">
      <c r="B43" s="33"/>
      <c r="C43" s="36"/>
      <c r="D43" s="38"/>
      <c r="E43" s="126"/>
      <c r="F43" s="149"/>
      <c r="G43" s="35"/>
      <c r="H43" s="33"/>
      <c r="I43" s="36"/>
      <c r="J43" s="38"/>
    </row>
    <row r="44" spans="2:15" ht="15" customHeight="1">
      <c r="B44" s="138"/>
      <c r="C44" s="36"/>
      <c r="D44" s="38"/>
      <c r="F44" s="38"/>
      <c r="G44" s="35"/>
      <c r="H44" s="151"/>
      <c r="I44" s="36"/>
      <c r="J44" s="38"/>
    </row>
    <row r="45" spans="2:15" ht="15" customHeight="1">
      <c r="B45" s="33"/>
      <c r="C45" s="36"/>
      <c r="D45" s="38"/>
      <c r="F45" s="38"/>
      <c r="G45" s="35"/>
      <c r="H45" s="33"/>
      <c r="I45" s="36"/>
      <c r="J45" s="38"/>
    </row>
    <row r="46" spans="2:15" ht="15" customHeight="1">
      <c r="B46" s="33"/>
      <c r="C46" s="36"/>
      <c r="D46" s="38"/>
      <c r="F46" s="38"/>
      <c r="G46" s="35"/>
      <c r="H46" s="33"/>
      <c r="I46" s="36"/>
      <c r="J46" s="38"/>
    </row>
    <row r="47" spans="2:15" ht="15" customHeight="1">
      <c r="B47" s="50"/>
      <c r="C47" s="126"/>
      <c r="D47" s="126"/>
      <c r="F47" s="38"/>
      <c r="G47" s="35"/>
      <c r="H47" s="138"/>
      <c r="I47" s="36"/>
      <c r="J47" s="38"/>
    </row>
    <row r="48" spans="2:15" ht="15" customHeight="1">
      <c r="F48" s="38"/>
      <c r="G48" s="35"/>
      <c r="H48" s="33"/>
      <c r="I48" s="36"/>
      <c r="J48" s="38"/>
    </row>
    <row r="49" spans="2:10" ht="15" customHeight="1">
      <c r="F49" s="38"/>
      <c r="G49" s="35"/>
      <c r="H49" s="33"/>
      <c r="I49" s="36"/>
      <c r="J49" s="38"/>
    </row>
    <row r="50" spans="2:10" ht="15" customHeight="1">
      <c r="B50" s="572"/>
      <c r="C50" s="572"/>
      <c r="D50" s="572"/>
      <c r="E50" s="572"/>
      <c r="F50" s="52"/>
      <c r="G50" s="150"/>
      <c r="H50" s="50"/>
      <c r="I50" s="126"/>
      <c r="J50" s="126"/>
    </row>
    <row r="51" spans="2:10">
      <c r="B51" s="121"/>
      <c r="C51" s="22"/>
      <c r="D51" s="20"/>
      <c r="E51" s="48"/>
      <c r="G51" s="150"/>
      <c r="H51" s="50"/>
      <c r="I51" s="126"/>
      <c r="J51" s="126"/>
    </row>
    <row r="52" spans="2:10">
      <c r="B52" s="35"/>
      <c r="C52" s="22"/>
      <c r="D52" s="20"/>
      <c r="E52" s="48"/>
      <c r="G52" s="572"/>
      <c r="H52" s="572"/>
      <c r="I52" s="572"/>
      <c r="J52" s="572"/>
    </row>
    <row r="53" spans="2:10">
      <c r="B53" s="152"/>
      <c r="C53" s="150"/>
      <c r="D53" s="126"/>
      <c r="E53" s="52"/>
      <c r="G53" s="122"/>
      <c r="H53" s="33"/>
      <c r="I53" s="36"/>
      <c r="J53" s="38"/>
    </row>
    <row r="54" spans="2:10">
      <c r="G54" s="35"/>
      <c r="H54" s="33"/>
      <c r="I54" s="36"/>
      <c r="J54" s="38"/>
    </row>
    <row r="55" spans="2:10">
      <c r="G55" s="35"/>
      <c r="H55" s="33"/>
      <c r="I55" s="36"/>
      <c r="J55" s="38"/>
    </row>
    <row r="56" spans="2:10">
      <c r="G56" s="35"/>
      <c r="H56" s="33"/>
      <c r="I56" s="36"/>
      <c r="J56" s="38"/>
    </row>
    <row r="57" spans="2:10">
      <c r="G57" s="35"/>
      <c r="H57" s="33"/>
      <c r="I57" s="36"/>
      <c r="J57" s="38"/>
    </row>
    <row r="58" spans="2:10">
      <c r="G58" s="35"/>
      <c r="H58" s="33"/>
      <c r="I58" s="36"/>
      <c r="J58" s="38"/>
    </row>
    <row r="59" spans="2:10">
      <c r="G59" s="150"/>
      <c r="H59" s="50"/>
      <c r="I59" s="126"/>
      <c r="J59" s="52"/>
    </row>
    <row r="60" spans="2:10">
      <c r="G60" s="35"/>
      <c r="H60" s="33"/>
      <c r="I60" s="36"/>
      <c r="J60" s="38"/>
    </row>
    <row r="61" spans="2:10">
      <c r="G61" s="35"/>
      <c r="H61" s="138"/>
      <c r="I61" s="38"/>
      <c r="J61" s="38"/>
    </row>
    <row r="62" spans="2:10">
      <c r="G62" s="121"/>
      <c r="H62" s="122"/>
      <c r="I62" s="20"/>
      <c r="J62" s="38"/>
    </row>
    <row r="63" spans="2:10">
      <c r="G63" s="121"/>
      <c r="H63" s="122"/>
      <c r="I63" s="20"/>
      <c r="J63" s="38"/>
    </row>
    <row r="64" spans="2:10">
      <c r="G64" s="35"/>
      <c r="H64" s="33"/>
      <c r="I64" s="36"/>
      <c r="J64" s="38"/>
    </row>
    <row r="65" spans="7:10">
      <c r="G65" s="35"/>
      <c r="H65" s="151"/>
      <c r="I65" s="38"/>
      <c r="J65" s="38"/>
    </row>
    <row r="66" spans="7:10">
      <c r="G66" s="35"/>
      <c r="H66" s="33"/>
      <c r="I66" s="38"/>
      <c r="J66" s="38"/>
    </row>
    <row r="67" spans="7:10">
      <c r="G67" s="35"/>
      <c r="H67" s="151"/>
      <c r="I67" s="38"/>
      <c r="J67" s="38"/>
    </row>
    <row r="68" spans="7:10">
      <c r="G68" s="35"/>
      <c r="H68" s="33"/>
      <c r="I68" s="38"/>
      <c r="J68" s="38"/>
    </row>
    <row r="69" spans="7:10">
      <c r="G69" s="572"/>
      <c r="H69" s="572"/>
      <c r="I69" s="52"/>
      <c r="J69" s="52"/>
    </row>
  </sheetData>
  <customSheetViews>
    <customSheetView guid="{5C72CF21-BE65-11D5-936B-0000F497F8AE}" showGridLines="0" showRuler="0">
      <pageMargins left="0.78740157480314965" right="0.19685039370078741" top="0.39370078740157483" bottom="0.19685039370078741" header="0" footer="0.11811023622047245"/>
      <pageSetup paperSize="9" scale="98" orientation="landscape" horizontalDpi="400" verticalDpi="400" r:id="rId1"/>
      <headerFooter alignWithMargins="0">
        <oddFooter>&amp;Cア・朝日新聞/マ・毎日新聞/ヨ・読売新聞/サ・産経新聞/新・新潟日報/合・全紙取扱店</oddFooter>
      </headerFooter>
    </customSheetView>
  </customSheetViews>
  <mergeCells count="32">
    <mergeCell ref="B50:E50"/>
    <mergeCell ref="G52:J52"/>
    <mergeCell ref="B32:C32"/>
    <mergeCell ref="G36:H36"/>
    <mergeCell ref="B17:E17"/>
    <mergeCell ref="B41:O41"/>
    <mergeCell ref="L18:L19"/>
    <mergeCell ref="M18:O19"/>
    <mergeCell ref="L37:M37"/>
    <mergeCell ref="G17:J17"/>
    <mergeCell ref="G29:J29"/>
    <mergeCell ref="L22:O22"/>
    <mergeCell ref="L16:L17"/>
    <mergeCell ref="M16:N17"/>
    <mergeCell ref="N12:O13"/>
    <mergeCell ref="M14:O15"/>
    <mergeCell ref="L14:L15"/>
    <mergeCell ref="G69:H69"/>
    <mergeCell ref="G16:J16"/>
    <mergeCell ref="B4:E4"/>
    <mergeCell ref="G4:J4"/>
    <mergeCell ref="B15:C15"/>
    <mergeCell ref="L12:M13"/>
    <mergeCell ref="G15:H15"/>
    <mergeCell ref="L9:L10"/>
    <mergeCell ref="N11:O11"/>
    <mergeCell ref="L11:M11"/>
    <mergeCell ref="M9:O10"/>
    <mergeCell ref="N3:O3"/>
    <mergeCell ref="L4:M4"/>
    <mergeCell ref="L5:N6"/>
    <mergeCell ref="M7:O8"/>
  </mergeCells>
  <phoneticPr fontId="10"/>
  <conditionalFormatting sqref="E5:E13 J5:J13 J18:J26 E18:E31 O23:O32 J30:J34 O34:O36">
    <cfRule type="cellIs" dxfId="3" priority="1" operator="greaterThan">
      <formula>D5</formula>
    </cfRule>
  </conditionalFormatting>
  <printOptions horizontalCentered="1" verticalCentered="1" gridLinesSet="0"/>
  <pageMargins left="0" right="0" top="0.59055118110236227" bottom="0" header="0.39370078740157483" footer="0.39370078740157483"/>
  <pageSetup paperSize="9" orientation="landscape" r:id="rId2"/>
  <headerFooter alignWithMargins="0">
    <oddHeader xml:space="preserve">&amp;L&amp;8    &amp;9 株式会社 速報社　　　　FAX　 0258-29-6358&amp;8
</oddHead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65"/>
  <sheetViews>
    <sheetView showGridLines="0" showZeros="0" zoomScaleNormal="100" workbookViewId="0">
      <selection activeCell="L3" sqref="L3"/>
    </sheetView>
  </sheetViews>
  <sheetFormatPr defaultRowHeight="13.5" customHeight="1"/>
  <cols>
    <col min="1" max="1" width="2.5" style="19" customWidth="1"/>
    <col min="2" max="2" width="13.625" style="19" customWidth="1"/>
    <col min="3" max="3" width="7.625" style="19" customWidth="1"/>
    <col min="4" max="5" width="9.625" style="19" customWidth="1"/>
    <col min="6" max="6" width="2.625" style="19" customWidth="1"/>
    <col min="7" max="7" width="13.625" style="19" customWidth="1"/>
    <col min="8" max="8" width="7.625" style="19" customWidth="1"/>
    <col min="9" max="10" width="9.625" style="19" customWidth="1"/>
    <col min="11" max="11" width="2.625" style="19" customWidth="1"/>
    <col min="12" max="12" width="13.625" style="19" customWidth="1"/>
    <col min="13" max="13" width="7.625" style="19" customWidth="1"/>
    <col min="14" max="15" width="9.625" style="19" customWidth="1"/>
    <col min="16" max="16384" width="9" style="19"/>
  </cols>
  <sheetData>
    <row r="1" spans="2:15" s="18" customFormat="1" ht="15" customHeight="1">
      <c r="E1" s="373"/>
      <c r="J1"/>
      <c r="K1"/>
      <c r="L1"/>
      <c r="M1"/>
    </row>
    <row r="2" spans="2:15" s="18" customFormat="1" ht="15" customHeight="1" thickBot="1">
      <c r="B2" s="252"/>
      <c r="E2" s="373"/>
      <c r="J2"/>
      <c r="K2"/>
      <c r="L2"/>
      <c r="M2"/>
    </row>
    <row r="3" spans="2:15" s="45" customFormat="1" ht="15" customHeight="1" thickTop="1" thickBot="1">
      <c r="B3" s="112" t="s">
        <v>138</v>
      </c>
      <c r="C3" s="113" t="s">
        <v>14</v>
      </c>
      <c r="D3" s="113" t="s">
        <v>15</v>
      </c>
      <c r="E3" s="30" t="s">
        <v>296</v>
      </c>
      <c r="F3" s="18"/>
      <c r="G3" s="43" t="s">
        <v>138</v>
      </c>
      <c r="H3" s="44" t="s">
        <v>14</v>
      </c>
      <c r="I3" s="44" t="s">
        <v>15</v>
      </c>
      <c r="J3" s="30" t="s">
        <v>296</v>
      </c>
      <c r="K3" s="18"/>
      <c r="L3" s="378" t="s">
        <v>589</v>
      </c>
      <c r="M3" s="379"/>
      <c r="N3" s="514" t="s">
        <v>131</v>
      </c>
      <c r="O3" s="515"/>
    </row>
    <row r="4" spans="2:15" ht="15" customHeight="1">
      <c r="B4" s="95" t="s">
        <v>378</v>
      </c>
      <c r="C4" s="100"/>
      <c r="D4" s="101"/>
      <c r="E4" s="102"/>
      <c r="F4" s="46"/>
      <c r="G4" s="492" t="s">
        <v>348</v>
      </c>
      <c r="H4" s="493"/>
      <c r="I4" s="493"/>
      <c r="J4" s="494"/>
      <c r="K4" s="46"/>
      <c r="L4" s="510" t="s">
        <v>16</v>
      </c>
      <c r="M4" s="516"/>
      <c r="N4" s="31"/>
      <c r="O4" s="380"/>
    </row>
    <row r="5" spans="2:15" s="45" customFormat="1" ht="15" customHeight="1">
      <c r="B5" s="593" t="s">
        <v>345</v>
      </c>
      <c r="C5" s="594"/>
      <c r="D5" s="594"/>
      <c r="E5" s="595"/>
      <c r="G5" s="216" t="s">
        <v>235</v>
      </c>
      <c r="H5" s="104" t="s">
        <v>34</v>
      </c>
      <c r="I5" s="82">
        <v>2050</v>
      </c>
      <c r="J5" s="105"/>
      <c r="L5" s="521"/>
      <c r="M5" s="522"/>
      <c r="N5" s="522"/>
      <c r="O5" s="381" t="s">
        <v>357</v>
      </c>
    </row>
    <row r="6" spans="2:15" ht="15" customHeight="1" thickBot="1">
      <c r="B6" s="207" t="s">
        <v>177</v>
      </c>
      <c r="C6" s="67" t="s">
        <v>17</v>
      </c>
      <c r="D6" s="82">
        <v>2000</v>
      </c>
      <c r="E6" s="105"/>
      <c r="F6" s="45"/>
      <c r="G6" s="207" t="s">
        <v>234</v>
      </c>
      <c r="H6" s="104" t="s">
        <v>34</v>
      </c>
      <c r="I6" s="82">
        <v>710</v>
      </c>
      <c r="J6" s="105"/>
      <c r="K6" s="45"/>
      <c r="L6" s="523"/>
      <c r="M6" s="524"/>
      <c r="N6" s="524"/>
      <c r="O6" s="382"/>
    </row>
    <row r="7" spans="2:15" s="45" customFormat="1" ht="15" customHeight="1">
      <c r="B7" s="213" t="s">
        <v>160</v>
      </c>
      <c r="C7" s="211" t="s">
        <v>56</v>
      </c>
      <c r="D7" s="233">
        <v>3200</v>
      </c>
      <c r="E7" s="105"/>
      <c r="F7" s="47"/>
      <c r="G7" s="209" t="s">
        <v>215</v>
      </c>
      <c r="H7" s="104" t="s">
        <v>34</v>
      </c>
      <c r="I7" s="82">
        <v>1510</v>
      </c>
      <c r="J7" s="105"/>
      <c r="L7" s="383" t="s">
        <v>171</v>
      </c>
      <c r="M7" s="506"/>
      <c r="N7" s="506"/>
      <c r="O7" s="507"/>
    </row>
    <row r="8" spans="2:15" ht="15" customHeight="1" thickBot="1">
      <c r="B8" s="209" t="s">
        <v>121</v>
      </c>
      <c r="C8" s="83" t="s">
        <v>303</v>
      </c>
      <c r="D8" s="68">
        <v>2040</v>
      </c>
      <c r="E8" s="105"/>
      <c r="F8" s="49"/>
      <c r="G8" s="217" t="s">
        <v>216</v>
      </c>
      <c r="H8" s="106" t="s">
        <v>34</v>
      </c>
      <c r="I8" s="82">
        <v>1370</v>
      </c>
      <c r="J8" s="105"/>
      <c r="L8" s="384"/>
      <c r="M8" s="508"/>
      <c r="N8" s="508"/>
      <c r="O8" s="509"/>
    </row>
    <row r="9" spans="2:15" ht="15" customHeight="1">
      <c r="B9" s="209" t="s">
        <v>122</v>
      </c>
      <c r="C9" s="83" t="s">
        <v>303</v>
      </c>
      <c r="D9" s="68">
        <v>2220</v>
      </c>
      <c r="E9" s="105"/>
      <c r="F9" s="45"/>
      <c r="G9" s="209" t="s">
        <v>217</v>
      </c>
      <c r="H9" s="104" t="s">
        <v>34</v>
      </c>
      <c r="I9" s="82">
        <v>730</v>
      </c>
      <c r="J9" s="105"/>
      <c r="K9" s="45"/>
      <c r="L9" s="510" t="s">
        <v>172</v>
      </c>
      <c r="M9" s="525"/>
      <c r="N9" s="526"/>
      <c r="O9" s="527"/>
    </row>
    <row r="10" spans="2:15" s="45" customFormat="1" ht="15" customHeight="1" thickBot="1">
      <c r="B10" s="209" t="s">
        <v>181</v>
      </c>
      <c r="C10" s="83" t="s">
        <v>303</v>
      </c>
      <c r="D10" s="68">
        <v>1340</v>
      </c>
      <c r="E10" s="105"/>
      <c r="G10" s="209" t="s">
        <v>218</v>
      </c>
      <c r="H10" s="402" t="s">
        <v>577</v>
      </c>
      <c r="I10" s="406"/>
      <c r="J10" s="407"/>
      <c r="L10" s="511"/>
      <c r="M10" s="528"/>
      <c r="N10" s="529"/>
      <c r="O10" s="530"/>
    </row>
    <row r="11" spans="2:15" s="45" customFormat="1" ht="15" customHeight="1">
      <c r="B11" s="209" t="s">
        <v>161</v>
      </c>
      <c r="C11" s="104" t="s">
        <v>56</v>
      </c>
      <c r="D11" s="68">
        <v>2040</v>
      </c>
      <c r="E11" s="105"/>
      <c r="G11" s="209" t="s">
        <v>219</v>
      </c>
      <c r="H11" s="104" t="s">
        <v>34</v>
      </c>
      <c r="I11" s="82">
        <v>330</v>
      </c>
      <c r="J11" s="105"/>
      <c r="L11" s="519" t="s">
        <v>173</v>
      </c>
      <c r="M11" s="520"/>
      <c r="N11" s="517" t="s">
        <v>174</v>
      </c>
      <c r="O11" s="518"/>
    </row>
    <row r="12" spans="2:15" ht="15" customHeight="1">
      <c r="B12" s="218" t="s">
        <v>313</v>
      </c>
      <c r="C12" s="119" t="s">
        <v>303</v>
      </c>
      <c r="D12" s="137">
        <v>2220</v>
      </c>
      <c r="E12" s="105"/>
      <c r="F12" s="45"/>
      <c r="G12" s="218" t="s">
        <v>295</v>
      </c>
      <c r="H12" s="198" t="s">
        <v>34</v>
      </c>
      <c r="I12" s="201">
        <v>1450</v>
      </c>
      <c r="J12" s="105"/>
      <c r="K12" s="45"/>
      <c r="L12" s="559">
        <f>新潟市!L12</f>
        <v>0</v>
      </c>
      <c r="M12" s="560"/>
      <c r="N12" s="582">
        <f>E16+E24+E33+E39+J15+J25+O26+O36</f>
        <v>0</v>
      </c>
      <c r="O12" s="583"/>
    </row>
    <row r="13" spans="2:15" s="45" customFormat="1" ht="15" customHeight="1" thickBot="1">
      <c r="B13" s="209" t="s">
        <v>186</v>
      </c>
      <c r="C13" s="227" t="s">
        <v>307</v>
      </c>
      <c r="D13" s="206">
        <v>1600</v>
      </c>
      <c r="E13" s="105"/>
      <c r="G13" s="103"/>
      <c r="H13" s="83"/>
      <c r="I13" s="68"/>
      <c r="J13" s="105"/>
      <c r="L13" s="561"/>
      <c r="M13" s="562"/>
      <c r="N13" s="562"/>
      <c r="O13" s="584"/>
    </row>
    <row r="14" spans="2:15" s="45" customFormat="1" ht="15" customHeight="1" thickBot="1">
      <c r="B14" s="209" t="s">
        <v>186</v>
      </c>
      <c r="C14" s="211" t="s">
        <v>56</v>
      </c>
      <c r="D14" s="206">
        <v>370</v>
      </c>
      <c r="E14" s="105"/>
      <c r="G14" s="366"/>
      <c r="H14" s="367"/>
      <c r="I14" s="143"/>
      <c r="J14" s="182"/>
      <c r="K14" s="19"/>
      <c r="L14" s="543" t="s">
        <v>175</v>
      </c>
      <c r="M14" s="537" t="s">
        <v>457</v>
      </c>
      <c r="N14" s="538"/>
      <c r="O14" s="539"/>
    </row>
    <row r="15" spans="2:15" ht="15" customHeight="1" thickTop="1" thickBot="1">
      <c r="B15" s="213" t="s">
        <v>185</v>
      </c>
      <c r="C15" s="276" t="s">
        <v>34</v>
      </c>
      <c r="D15" s="221">
        <v>2570</v>
      </c>
      <c r="E15" s="182"/>
      <c r="F15" s="45"/>
      <c r="G15" s="589" t="s">
        <v>259</v>
      </c>
      <c r="H15" s="590"/>
      <c r="I15" s="123">
        <f>SUM(I2:I14)</f>
        <v>8150</v>
      </c>
      <c r="J15" s="181">
        <f>SUM(J2:J14)</f>
        <v>0</v>
      </c>
      <c r="K15" s="45"/>
      <c r="L15" s="544"/>
      <c r="M15" s="540"/>
      <c r="N15" s="541"/>
      <c r="O15" s="542"/>
    </row>
    <row r="16" spans="2:15" ht="15" customHeight="1" thickTop="1" thickBot="1">
      <c r="B16" s="368" t="s">
        <v>268</v>
      </c>
      <c r="C16" s="369"/>
      <c r="D16" s="114">
        <f>SUM(D6:D15)</f>
        <v>19600</v>
      </c>
      <c r="E16" s="170">
        <f>SUM(E6:E15)</f>
        <v>0</v>
      </c>
      <c r="F16" s="45"/>
      <c r="G16" s="21"/>
      <c r="H16" s="22"/>
      <c r="I16" s="20"/>
      <c r="J16" s="48"/>
      <c r="K16" s="45"/>
      <c r="L16" s="543" t="s">
        <v>176</v>
      </c>
      <c r="M16" s="545"/>
      <c r="N16" s="546"/>
      <c r="O16" s="385"/>
    </row>
    <row r="17" spans="2:15" s="45" customFormat="1" ht="15" customHeight="1" thickBot="1">
      <c r="B17" s="21"/>
      <c r="C17" s="22"/>
      <c r="D17" s="48"/>
      <c r="E17" s="48"/>
      <c r="G17" s="53"/>
      <c r="H17" s="54"/>
      <c r="I17" s="20"/>
      <c r="J17" s="48"/>
      <c r="K17" s="19"/>
      <c r="L17" s="544"/>
      <c r="M17" s="547"/>
      <c r="N17" s="548"/>
      <c r="O17" s="386" t="s">
        <v>459</v>
      </c>
    </row>
    <row r="18" spans="2:15" ht="15" customHeight="1">
      <c r="B18" s="569" t="s">
        <v>346</v>
      </c>
      <c r="C18" s="570"/>
      <c r="D18" s="570"/>
      <c r="E18" s="571"/>
      <c r="F18" s="45"/>
      <c r="G18" s="566" t="s">
        <v>349</v>
      </c>
      <c r="H18" s="567"/>
      <c r="I18" s="567"/>
      <c r="J18" s="568"/>
      <c r="L18" s="543" t="s">
        <v>454</v>
      </c>
      <c r="M18" s="550"/>
      <c r="N18" s="551"/>
      <c r="O18" s="552"/>
    </row>
    <row r="19" spans="2:15" ht="15" customHeight="1" thickBot="1">
      <c r="B19" s="207" t="s">
        <v>125</v>
      </c>
      <c r="C19" s="67" t="s">
        <v>17</v>
      </c>
      <c r="D19" s="82">
        <v>1300</v>
      </c>
      <c r="E19" s="105"/>
      <c r="G19" s="217" t="s">
        <v>277</v>
      </c>
      <c r="H19" s="402" t="s">
        <v>480</v>
      </c>
      <c r="I19" s="402"/>
      <c r="J19" s="407"/>
      <c r="L19" s="549"/>
      <c r="M19" s="553"/>
      <c r="N19" s="554"/>
      <c r="O19" s="555"/>
    </row>
    <row r="20" spans="2:15" s="46" customFormat="1" ht="15" customHeight="1" thickTop="1" thickBot="1">
      <c r="B20" s="209" t="s">
        <v>125</v>
      </c>
      <c r="C20" s="104" t="s">
        <v>56</v>
      </c>
      <c r="D20" s="82">
        <v>3850</v>
      </c>
      <c r="E20" s="105"/>
      <c r="F20" s="45"/>
      <c r="G20" s="209" t="s">
        <v>278</v>
      </c>
      <c r="H20" s="104" t="s">
        <v>34</v>
      </c>
      <c r="I20" s="82">
        <v>720</v>
      </c>
      <c r="J20" s="105"/>
      <c r="L20" s="19"/>
      <c r="M20" s="19"/>
      <c r="N20" s="19"/>
      <c r="O20" s="19"/>
    </row>
    <row r="21" spans="2:15" ht="15" customHeight="1" thickBot="1">
      <c r="B21" s="209" t="s">
        <v>125</v>
      </c>
      <c r="C21" s="83" t="s">
        <v>303</v>
      </c>
      <c r="D21" s="68">
        <v>2000</v>
      </c>
      <c r="E21" s="105"/>
      <c r="F21" s="45"/>
      <c r="G21" s="209" t="s">
        <v>279</v>
      </c>
      <c r="H21" s="104" t="s">
        <v>34</v>
      </c>
      <c r="I21" s="82">
        <v>330</v>
      </c>
      <c r="J21" s="105"/>
      <c r="K21" s="45"/>
      <c r="L21" s="43" t="s">
        <v>135</v>
      </c>
      <c r="M21" s="44" t="s">
        <v>14</v>
      </c>
      <c r="N21" s="44" t="s">
        <v>15</v>
      </c>
      <c r="O21" s="30" t="s">
        <v>296</v>
      </c>
    </row>
    <row r="22" spans="2:15" s="45" customFormat="1" ht="15" customHeight="1">
      <c r="B22" s="209" t="s">
        <v>187</v>
      </c>
      <c r="C22" s="83" t="s">
        <v>303</v>
      </c>
      <c r="D22" s="68">
        <v>2580</v>
      </c>
      <c r="E22" s="105"/>
      <c r="G22" s="426" t="s">
        <v>481</v>
      </c>
      <c r="H22" s="104" t="s">
        <v>34</v>
      </c>
      <c r="I22" s="82">
        <v>530</v>
      </c>
      <c r="J22" s="105"/>
      <c r="L22" s="556" t="s">
        <v>389</v>
      </c>
      <c r="M22" s="557"/>
      <c r="N22" s="557"/>
      <c r="O22" s="558"/>
    </row>
    <row r="23" spans="2:15" s="45" customFormat="1" ht="15" customHeight="1" thickBot="1">
      <c r="B23" s="234" t="s">
        <v>388</v>
      </c>
      <c r="C23" s="276" t="s">
        <v>34</v>
      </c>
      <c r="D23" s="137">
        <v>910</v>
      </c>
      <c r="E23" s="182"/>
      <c r="G23" s="219" t="s">
        <v>281</v>
      </c>
      <c r="H23" s="104" t="s">
        <v>34</v>
      </c>
      <c r="I23" s="164">
        <v>460</v>
      </c>
      <c r="J23" s="105"/>
      <c r="L23" s="218" t="s">
        <v>392</v>
      </c>
      <c r="M23" s="104" t="s">
        <v>34</v>
      </c>
      <c r="N23" s="82">
        <v>380</v>
      </c>
      <c r="O23" s="105"/>
    </row>
    <row r="24" spans="2:15" s="45" customFormat="1" ht="15" customHeight="1" thickTop="1" thickBot="1">
      <c r="B24" s="368" t="s">
        <v>269</v>
      </c>
      <c r="C24" s="369"/>
      <c r="D24" s="114">
        <f>SUM(D18:D23)</f>
        <v>10640</v>
      </c>
      <c r="E24" s="170">
        <f>SUM(E18:E23)</f>
        <v>0</v>
      </c>
      <c r="F24" s="175"/>
      <c r="G24" s="365" t="s">
        <v>280</v>
      </c>
      <c r="H24" s="276" t="s">
        <v>34</v>
      </c>
      <c r="I24" s="143">
        <v>700</v>
      </c>
      <c r="J24" s="182"/>
      <c r="L24" s="218" t="s">
        <v>393</v>
      </c>
      <c r="M24" s="104" t="s">
        <v>34</v>
      </c>
      <c r="N24" s="82">
        <v>1560</v>
      </c>
      <c r="O24" s="105"/>
    </row>
    <row r="25" spans="2:15" s="45" customFormat="1" ht="15" customHeight="1" thickTop="1" thickBot="1">
      <c r="B25" s="168"/>
      <c r="C25" s="168"/>
      <c r="D25" s="51"/>
      <c r="E25" s="52"/>
      <c r="F25" s="175"/>
      <c r="G25" s="589" t="s">
        <v>259</v>
      </c>
      <c r="H25" s="590"/>
      <c r="I25" s="123">
        <f>SUM(I19:I24)</f>
        <v>2740</v>
      </c>
      <c r="J25" s="181">
        <f>SUM(J19:J24)</f>
        <v>0</v>
      </c>
      <c r="L25" s="218" t="s">
        <v>391</v>
      </c>
      <c r="M25" s="104" t="s">
        <v>34</v>
      </c>
      <c r="N25" s="82">
        <v>1500</v>
      </c>
      <c r="O25" s="105"/>
    </row>
    <row r="26" spans="2:15" s="45" customFormat="1" ht="15" customHeight="1" thickTop="1" thickBot="1">
      <c r="B26" s="600" t="s">
        <v>259</v>
      </c>
      <c r="C26" s="601"/>
      <c r="D26" s="76">
        <f>SUM(D16+D24)</f>
        <v>30240</v>
      </c>
      <c r="E26" s="146">
        <f>SUM(E16+E24)</f>
        <v>0</v>
      </c>
      <c r="F26" s="274"/>
      <c r="G26" s="516"/>
      <c r="H26" s="516"/>
      <c r="I26" s="250"/>
      <c r="J26" s="250"/>
      <c r="L26" s="589" t="s">
        <v>259</v>
      </c>
      <c r="M26" s="590"/>
      <c r="N26" s="114">
        <f>SUM(N23:N25)</f>
        <v>3440</v>
      </c>
      <c r="O26" s="170">
        <f>SUM(O23:O25)</f>
        <v>0</v>
      </c>
    </row>
    <row r="27" spans="2:15" s="45" customFormat="1" ht="15" customHeight="1" thickBot="1">
      <c r="G27" s="121"/>
      <c r="H27" s="22"/>
      <c r="I27" s="20"/>
      <c r="J27" s="48"/>
      <c r="L27" s="21"/>
      <c r="M27" s="22"/>
      <c r="N27" s="20"/>
      <c r="O27" s="48"/>
    </row>
    <row r="28" spans="2:15" s="45" customFormat="1" ht="15" customHeight="1">
      <c r="B28" s="569" t="s">
        <v>220</v>
      </c>
      <c r="C28" s="570"/>
      <c r="D28" s="570"/>
      <c r="E28" s="571"/>
      <c r="G28" s="124"/>
      <c r="H28" s="124"/>
      <c r="I28" s="124"/>
      <c r="J28" s="124"/>
      <c r="L28" s="569" t="s">
        <v>379</v>
      </c>
      <c r="M28" s="570"/>
      <c r="N28" s="570"/>
      <c r="O28" s="571"/>
    </row>
    <row r="29" spans="2:15" s="46" customFormat="1" ht="15" customHeight="1">
      <c r="B29" s="205" t="s">
        <v>227</v>
      </c>
      <c r="C29" s="211" t="s">
        <v>34</v>
      </c>
      <c r="D29" s="212">
        <v>4700</v>
      </c>
      <c r="E29" s="602"/>
      <c r="F29" s="19"/>
      <c r="G29" s="22"/>
      <c r="H29" s="22"/>
      <c r="I29" s="48"/>
      <c r="J29" s="136"/>
      <c r="K29" s="45"/>
      <c r="L29" s="213" t="s">
        <v>193</v>
      </c>
      <c r="M29" s="220" t="s">
        <v>242</v>
      </c>
      <c r="N29" s="221">
        <v>3150</v>
      </c>
      <c r="O29" s="376"/>
    </row>
    <row r="30" spans="2:15" s="45" customFormat="1" ht="15" customHeight="1">
      <c r="B30" s="587" t="s">
        <v>587</v>
      </c>
      <c r="C30" s="588"/>
      <c r="D30" s="232"/>
      <c r="E30" s="603"/>
      <c r="F30" s="46"/>
      <c r="G30" s="22"/>
      <c r="H30" s="22"/>
      <c r="I30" s="48"/>
      <c r="J30" s="136"/>
      <c r="L30" s="228" t="s">
        <v>456</v>
      </c>
      <c r="M30" s="229"/>
      <c r="N30" s="230"/>
      <c r="O30" s="377"/>
    </row>
    <row r="31" spans="2:15" s="45" customFormat="1" ht="15" customHeight="1">
      <c r="B31" s="213" t="s">
        <v>184</v>
      </c>
      <c r="C31" s="214" t="s">
        <v>34</v>
      </c>
      <c r="D31" s="201">
        <v>1160</v>
      </c>
      <c r="E31" s="105"/>
      <c r="G31" s="22"/>
      <c r="H31" s="22"/>
      <c r="I31" s="48"/>
      <c r="J31" s="136"/>
      <c r="L31" s="213" t="s">
        <v>192</v>
      </c>
      <c r="M31" s="226" t="s">
        <v>304</v>
      </c>
      <c r="N31" s="221">
        <v>2750</v>
      </c>
      <c r="O31" s="376"/>
    </row>
    <row r="32" spans="2:15" s="45" customFormat="1" ht="15" customHeight="1" thickBot="1">
      <c r="B32" s="213" t="s">
        <v>188</v>
      </c>
      <c r="C32" s="211" t="s">
        <v>34</v>
      </c>
      <c r="D32" s="212">
        <v>800</v>
      </c>
      <c r="E32" s="182"/>
      <c r="G32" s="22"/>
      <c r="H32" s="22"/>
      <c r="I32" s="48"/>
      <c r="J32" s="136"/>
      <c r="L32" s="234" t="s">
        <v>310</v>
      </c>
      <c r="M32" s="226" t="s">
        <v>304</v>
      </c>
      <c r="N32" s="212">
        <v>1450</v>
      </c>
      <c r="O32" s="422"/>
    </row>
    <row r="33" spans="2:15" s="45" customFormat="1" ht="15" customHeight="1" thickTop="1" thickBot="1">
      <c r="B33" s="589" t="s">
        <v>259</v>
      </c>
      <c r="C33" s="590"/>
      <c r="D33" s="114">
        <f>SUM(D29+D31+D32)</f>
        <v>6660</v>
      </c>
      <c r="E33" s="170">
        <f>SUM(E29+E31+E32)</f>
        <v>0</v>
      </c>
      <c r="G33" s="130"/>
      <c r="H33" s="22"/>
      <c r="I33" s="20"/>
      <c r="J33" s="48"/>
      <c r="L33" s="597" t="s">
        <v>441</v>
      </c>
      <c r="M33" s="598"/>
      <c r="N33" s="599"/>
      <c r="O33" s="424"/>
    </row>
    <row r="34" spans="2:15" s="45" customFormat="1" ht="15" customHeight="1" thickBot="1">
      <c r="B34" s="491"/>
      <c r="C34" s="491"/>
      <c r="D34" s="491"/>
      <c r="E34" s="491"/>
      <c r="G34" s="122"/>
      <c r="H34" s="22"/>
      <c r="I34" s="48"/>
      <c r="J34" s="48"/>
      <c r="K34" s="19"/>
      <c r="L34" s="234" t="s">
        <v>311</v>
      </c>
      <c r="M34" s="402" t="s">
        <v>442</v>
      </c>
      <c r="N34" s="402"/>
      <c r="O34" s="407"/>
    </row>
    <row r="35" spans="2:15" s="45" customFormat="1" ht="15" customHeight="1" thickBot="1">
      <c r="B35" s="569" t="s">
        <v>347</v>
      </c>
      <c r="C35" s="570"/>
      <c r="D35" s="570"/>
      <c r="E35" s="571"/>
      <c r="G35" s="121"/>
      <c r="H35" s="22"/>
      <c r="I35" s="20"/>
      <c r="J35" s="48"/>
      <c r="K35" s="19"/>
      <c r="L35" s="210" t="s">
        <v>182</v>
      </c>
      <c r="M35" s="215" t="s">
        <v>34</v>
      </c>
      <c r="N35" s="212">
        <v>250</v>
      </c>
      <c r="O35" s="182"/>
    </row>
    <row r="36" spans="2:15" s="45" customFormat="1" ht="15" customHeight="1" thickTop="1" thickBot="1">
      <c r="B36" s="209" t="s">
        <v>123</v>
      </c>
      <c r="C36" s="104" t="s">
        <v>34</v>
      </c>
      <c r="D36" s="82">
        <v>780</v>
      </c>
      <c r="E36" s="105"/>
      <c r="G36" s="21"/>
      <c r="H36" s="22"/>
      <c r="I36" s="20"/>
      <c r="J36" s="48"/>
      <c r="K36" s="19"/>
      <c r="L36" s="564" t="s">
        <v>259</v>
      </c>
      <c r="M36" s="565"/>
      <c r="N36" s="114">
        <f>SUM(N28:N35)</f>
        <v>7600</v>
      </c>
      <c r="O36" s="352">
        <f>SUM(O29:O35)</f>
        <v>0</v>
      </c>
    </row>
    <row r="37" spans="2:15" ht="15" customHeight="1" thickBot="1">
      <c r="B37" s="209" t="s">
        <v>191</v>
      </c>
      <c r="C37" s="104" t="s">
        <v>34</v>
      </c>
      <c r="D37" s="82">
        <v>470</v>
      </c>
      <c r="E37" s="105"/>
      <c r="G37" s="21"/>
      <c r="H37" s="22"/>
      <c r="I37" s="20"/>
      <c r="J37" s="20"/>
      <c r="K37" s="45"/>
      <c r="L37" s="50"/>
      <c r="M37" s="50"/>
      <c r="N37" s="51"/>
      <c r="O37" s="52"/>
    </row>
    <row r="38" spans="2:15" s="45" customFormat="1" ht="15" customHeight="1" thickBot="1">
      <c r="B38" s="370" t="s">
        <v>124</v>
      </c>
      <c r="C38" s="367" t="s">
        <v>34</v>
      </c>
      <c r="D38" s="143">
        <v>580</v>
      </c>
      <c r="E38" s="182"/>
      <c r="F38" s="19"/>
      <c r="G38" s="21"/>
      <c r="H38" s="22"/>
      <c r="I38" s="20"/>
      <c r="J38" s="48"/>
      <c r="L38" s="495" t="s">
        <v>139</v>
      </c>
      <c r="M38" s="596"/>
      <c r="N38" s="25">
        <f>D26+D33+D39+I15+I25+N26+N36</f>
        <v>60660</v>
      </c>
      <c r="O38" s="23">
        <f>E26+E33+E39+J15+J25+O26+O36</f>
        <v>0</v>
      </c>
    </row>
    <row r="39" spans="2:15" ht="15" customHeight="1" thickTop="1" thickBot="1">
      <c r="B39" s="589" t="s">
        <v>259</v>
      </c>
      <c r="C39" s="590"/>
      <c r="D39" s="114">
        <f>SUM(D36:D38)</f>
        <v>1830</v>
      </c>
      <c r="E39" s="170">
        <f>SUM(E36:E38)</f>
        <v>0</v>
      </c>
      <c r="G39" s="50"/>
      <c r="H39" s="50"/>
      <c r="I39" s="51"/>
      <c r="J39" s="52"/>
      <c r="L39" s="163"/>
    </row>
    <row r="40" spans="2:15" s="27" customFormat="1" ht="15" customHeight="1">
      <c r="B40" s="375"/>
      <c r="C40" s="375"/>
      <c r="D40" s="375"/>
      <c r="E40" s="375"/>
      <c r="F40" s="375"/>
      <c r="G40" s="375"/>
      <c r="H40" s="375"/>
      <c r="I40" s="375"/>
      <c r="J40" s="375"/>
      <c r="K40" s="375"/>
      <c r="L40" s="19"/>
      <c r="M40" s="19"/>
      <c r="N40" s="19"/>
      <c r="O40" s="19"/>
    </row>
    <row r="41" spans="2:15" s="27" customFormat="1" ht="15" customHeight="1">
      <c r="B41" s="489" t="s">
        <v>448</v>
      </c>
      <c r="C41" s="489"/>
      <c r="D41" s="489"/>
      <c r="E41" s="489"/>
      <c r="F41" s="489"/>
      <c r="G41" s="489"/>
      <c r="H41" s="489"/>
      <c r="I41" s="489"/>
      <c r="J41" s="489"/>
      <c r="K41" s="489"/>
      <c r="L41" s="489"/>
      <c r="M41" s="489"/>
      <c r="N41" s="489"/>
      <c r="O41" s="489"/>
    </row>
    <row r="42" spans="2:15" ht="15" customHeight="1">
      <c r="L42" s="447"/>
      <c r="M42" s="447"/>
      <c r="N42" s="447"/>
      <c r="O42" s="447"/>
    </row>
    <row r="43" spans="2:15" ht="15" customHeight="1"/>
    <row r="44" spans="2:15" ht="15" customHeight="1"/>
    <row r="45" spans="2:15" ht="15" customHeight="1"/>
    <row r="46" spans="2:15" ht="15" customHeight="1"/>
    <row r="47" spans="2:15" ht="15" customHeight="1"/>
    <row r="48" spans="2:1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sheetData>
  <customSheetViews>
    <customSheetView guid="{5C72CF21-BE65-11D5-936B-0000F497F8AE}" showGridLines="0" showRuler="0">
      <selection activeCell="J11" sqref="J11"/>
      <pageMargins left="0.78740157480314965" right="0.19685039370078741" top="0.39370078740157483" bottom="0.19685039370078741" header="0" footer="0.11811023622047245"/>
      <pageSetup paperSize="9" scale="98" orientation="landscape" horizontalDpi="400" verticalDpi="400" r:id="rId1"/>
      <headerFooter alignWithMargins="0">
        <oddFooter>&amp;Cア・朝日新聞/マ・毎日新聞/ヨ・読売新聞/サ・産経新聞/新・新潟日報/合・全紙取扱店</oddFooter>
      </headerFooter>
    </customSheetView>
  </customSheetViews>
  <mergeCells count="38">
    <mergeCell ref="B41:O41"/>
    <mergeCell ref="L16:L17"/>
    <mergeCell ref="M16:N17"/>
    <mergeCell ref="B39:C39"/>
    <mergeCell ref="G15:H15"/>
    <mergeCell ref="G26:H26"/>
    <mergeCell ref="B18:E18"/>
    <mergeCell ref="B26:C26"/>
    <mergeCell ref="B35:E35"/>
    <mergeCell ref="B33:C33"/>
    <mergeCell ref="B34:E34"/>
    <mergeCell ref="B28:E28"/>
    <mergeCell ref="G25:H25"/>
    <mergeCell ref="G18:J18"/>
    <mergeCell ref="E29:E30"/>
    <mergeCell ref="B30:C30"/>
    <mergeCell ref="L38:M38"/>
    <mergeCell ref="L36:M36"/>
    <mergeCell ref="L12:M13"/>
    <mergeCell ref="L26:M26"/>
    <mergeCell ref="L28:O28"/>
    <mergeCell ref="L33:N33"/>
    <mergeCell ref="N12:O13"/>
    <mergeCell ref="L18:L19"/>
    <mergeCell ref="M18:O19"/>
    <mergeCell ref="M14:O15"/>
    <mergeCell ref="L22:O22"/>
    <mergeCell ref="L14:L15"/>
    <mergeCell ref="N3:O3"/>
    <mergeCell ref="L4:M4"/>
    <mergeCell ref="L11:M11"/>
    <mergeCell ref="B5:E5"/>
    <mergeCell ref="G4:J4"/>
    <mergeCell ref="L5:N6"/>
    <mergeCell ref="M7:O8"/>
    <mergeCell ref="M9:O10"/>
    <mergeCell ref="L9:L10"/>
    <mergeCell ref="N11:O11"/>
  </mergeCells>
  <phoneticPr fontId="10"/>
  <conditionalFormatting sqref="J5:J14 E6:E15 E19:E23 O23:O25 E29 O29 E31:E32 O31:O32 E36:E38">
    <cfRule type="cellIs" dxfId="2" priority="3" operator="greaterThan">
      <formula>D5</formula>
    </cfRule>
  </conditionalFormatting>
  <conditionalFormatting sqref="J19:J24">
    <cfRule type="cellIs" dxfId="1" priority="2" operator="greaterThan">
      <formula>I19</formula>
    </cfRule>
  </conditionalFormatting>
  <conditionalFormatting sqref="O34:O36">
    <cfRule type="cellIs" dxfId="0" priority="1" operator="greaterThan">
      <formula>N34</formula>
    </cfRule>
  </conditionalFormatting>
  <printOptions horizontalCentered="1" verticalCentered="1" gridLinesSet="0"/>
  <pageMargins left="0" right="0" top="0.59055118110236227" bottom="0" header="0.39370078740157483" footer="0.39370078740157483"/>
  <pageSetup paperSize="9" orientation="landscape" verticalDpi="400" r:id="rId2"/>
  <headerFooter alignWithMargins="0">
    <oddHeader xml:space="preserve">&amp;L&amp;8    &amp;9 株式会社 速報社　　　　FAX　 0258-29-6358&amp;8
</oddHead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表紙</vt:lpstr>
      <vt:lpstr>ご案内</vt:lpstr>
      <vt:lpstr>料金</vt:lpstr>
      <vt:lpstr>新潟市</vt:lpstr>
      <vt:lpstr>下越１</vt:lpstr>
      <vt:lpstr>下越２</vt:lpstr>
      <vt:lpstr>中越１</vt:lpstr>
      <vt:lpstr>中越２</vt:lpstr>
      <vt:lpstr>上越</vt:lpstr>
      <vt:lpstr>合計</vt:lpstr>
      <vt:lpstr>下越１!Print_Area</vt:lpstr>
      <vt:lpstr>下越２!Print_Area</vt:lpstr>
      <vt:lpstr>上越!Print_Area</vt:lpstr>
      <vt:lpstr>新潟市!Print_Area</vt:lpstr>
      <vt:lpstr>中越１!Print_Area</vt:lpstr>
      <vt:lpstr>中越２!Print_Area</vt:lpstr>
      <vt:lpstr>表紙!Print_Area</vt:lpstr>
      <vt:lpstr>料金!Print_Area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PCuser</cp:lastModifiedBy>
  <cp:lastPrinted>2025-07-16T06:04:21Z</cp:lastPrinted>
  <dcterms:created xsi:type="dcterms:W3CDTF">1999-03-24T07:44:52Z</dcterms:created>
  <dcterms:modified xsi:type="dcterms:W3CDTF">2025-07-16T06:04:23Z</dcterms:modified>
</cp:coreProperties>
</file>